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5600" windowHeight="7875" activeTab="0"/>
  </bookViews>
  <sheets>
    <sheet name="Result 30-09-2022" sheetId="1" r:id="rId1"/>
    <sheet name="Assets &amp; Liability 30-09-2022" sheetId="2" r:id="rId2"/>
    <sheet name="Cash flows 1" sheetId="3" r:id="rId3"/>
  </sheets>
  <definedNames/>
  <calcPr fullCalcOnLoad="1"/>
</workbook>
</file>

<file path=xl/sharedStrings.xml><?xml version="1.0" encoding="utf-8"?>
<sst xmlns="http://schemas.openxmlformats.org/spreadsheetml/2006/main" count="196" uniqueCount="161">
  <si>
    <t>Particulars</t>
  </si>
  <si>
    <t xml:space="preserve">Income from Operations </t>
  </si>
  <si>
    <t>-</t>
  </si>
  <si>
    <t xml:space="preserve">Expenses </t>
  </si>
  <si>
    <t>(a)</t>
  </si>
  <si>
    <t>(b)</t>
  </si>
  <si>
    <t>(c)</t>
  </si>
  <si>
    <t>Employee benefit Expense</t>
  </si>
  <si>
    <t>Other Expenses</t>
  </si>
  <si>
    <t>Total Expenses</t>
  </si>
  <si>
    <t>Other Income</t>
  </si>
  <si>
    <t>Profit from Ordinary activities before Tax</t>
  </si>
  <si>
    <t>Tax Expenses</t>
  </si>
  <si>
    <t>Other comprehensive Income (after Tax)</t>
  </si>
  <si>
    <t>Reserves Excluding revaluation reserves</t>
  </si>
  <si>
    <t>Earnings per share (Face Value Rs. 5) (Not Annualised)</t>
  </si>
  <si>
    <t>Depreciation and Amortization Expenses</t>
  </si>
  <si>
    <t>Place : Mumbai</t>
  </si>
  <si>
    <t>(Rs. In Lakhs)</t>
  </si>
  <si>
    <t>Total Income</t>
  </si>
  <si>
    <t>Current tax</t>
  </si>
  <si>
    <t>Deferred tax</t>
  </si>
  <si>
    <t>Tax of prior period</t>
  </si>
  <si>
    <t>Total Tax expense</t>
  </si>
  <si>
    <t>Net Profit for the Period after tax</t>
  </si>
  <si>
    <t xml:space="preserve"> STANDALONE UNAUDITED FINANCIAL RESULTS</t>
  </si>
  <si>
    <t xml:space="preserve">Total Comprehensive Income (after Tax) </t>
  </si>
  <si>
    <t>Audited 
Year Ended</t>
  </si>
  <si>
    <t>Smt Renu Jain</t>
  </si>
  <si>
    <t>Director-DIN 00094290</t>
  </si>
  <si>
    <t>Unaudited</t>
  </si>
  <si>
    <t>RICHIRICH INVENTURES LIMITED</t>
  </si>
  <si>
    <t>CIN-L65990MH1986PLC039163</t>
  </si>
  <si>
    <t>Statement of Assests and Liabilities</t>
  </si>
  <si>
    <t>A</t>
  </si>
  <si>
    <t>ASSETS</t>
  </si>
  <si>
    <t>Non-Current Assests</t>
  </si>
  <si>
    <t>a) Property, Plant and Equipment</t>
  </si>
  <si>
    <t>b) Tax assets</t>
  </si>
  <si>
    <t>c) Long Term Loans &amp; advances</t>
  </si>
  <si>
    <t>d) Non-Current Investments</t>
  </si>
  <si>
    <t>Total non current assets</t>
  </si>
  <si>
    <t>Current Assets</t>
  </si>
  <si>
    <t>i)</t>
  </si>
  <si>
    <t>Financial asset</t>
  </si>
  <si>
    <t>a)</t>
  </si>
  <si>
    <t>Invesments</t>
  </si>
  <si>
    <t>b)</t>
  </si>
  <si>
    <t>c)</t>
  </si>
  <si>
    <t>Cash and cash equivalents</t>
  </si>
  <si>
    <t>Other financial assets</t>
  </si>
  <si>
    <t>ii)</t>
  </si>
  <si>
    <t>Other current asset</t>
  </si>
  <si>
    <t>Total current assets</t>
  </si>
  <si>
    <t>Total Assets</t>
  </si>
  <si>
    <t>B</t>
  </si>
  <si>
    <t>EQUITY AND LIABILITES</t>
  </si>
  <si>
    <t xml:space="preserve">EQUITY </t>
  </si>
  <si>
    <t>a) Equity share capital</t>
  </si>
  <si>
    <t>Total Equity</t>
  </si>
  <si>
    <t>Liabilites</t>
  </si>
  <si>
    <t>Non current liabilites</t>
  </si>
  <si>
    <t>Deferred tax liabilites (Net)</t>
  </si>
  <si>
    <t xml:space="preserve">Income Tax </t>
  </si>
  <si>
    <t>iii)</t>
  </si>
  <si>
    <t>TDS</t>
  </si>
  <si>
    <t>Total Non current liabilites</t>
  </si>
  <si>
    <t>Current liabilites</t>
  </si>
  <si>
    <t>Financial Liability</t>
  </si>
  <si>
    <t>Borrowings</t>
  </si>
  <si>
    <t>Trade and other payables</t>
  </si>
  <si>
    <t>Other financial liabilites</t>
  </si>
  <si>
    <t>Total Current Liabilites</t>
  </si>
  <si>
    <t>Total Liabilites</t>
  </si>
  <si>
    <t>Total equity and Liabities</t>
  </si>
  <si>
    <t>(d)</t>
  </si>
  <si>
    <t>Interest Expenses</t>
  </si>
  <si>
    <t>e)</t>
  </si>
  <si>
    <t>Fix Deposit in Bank</t>
  </si>
  <si>
    <t>iv)</t>
  </si>
  <si>
    <t>Secured Loan</t>
  </si>
  <si>
    <t xml:space="preserve">RICHIRICH INVENTURES LIMITED </t>
  </si>
  <si>
    <t>Notes</t>
  </si>
  <si>
    <t>Cash flows from operating activities</t>
  </si>
  <si>
    <t xml:space="preserve">Adjustments for: </t>
  </si>
  <si>
    <t>Dividend Income</t>
  </si>
  <si>
    <t xml:space="preserve">Depreciation and amortisation </t>
  </si>
  <si>
    <t>Interest from Financing Activity</t>
  </si>
  <si>
    <t>Movements in working capital:</t>
  </si>
  <si>
    <t>Cash generated from operations</t>
  </si>
  <si>
    <t>Income taxes paid</t>
  </si>
  <si>
    <t>Net cash generated by operating activities</t>
  </si>
  <si>
    <t>Cash flows from investing activities</t>
  </si>
  <si>
    <t xml:space="preserve">Interest received </t>
  </si>
  <si>
    <t>Net cash (used in)/generated by investing activities</t>
  </si>
  <si>
    <t>Cash flows from financing activities</t>
  </si>
  <si>
    <t>Proceeds from Short Term borrowings (Net)</t>
  </si>
  <si>
    <t>Net cash used in financing activities</t>
  </si>
  <si>
    <t>Net increase in cash and cash equivalents</t>
  </si>
  <si>
    <t>Effects of exchange rate changes on the balance of cash and cash equivalents held in foreign currencies</t>
  </si>
  <si>
    <t xml:space="preserve">Profit/(Loss) for the Half Year/year </t>
  </si>
  <si>
    <t>Gain/(Loss) on Fair Valuation of Investment through profit and loss account</t>
  </si>
  <si>
    <t>Cash flow from Operating  Activities</t>
  </si>
  <si>
    <r>
      <rPr>
        <i/>
        <sz val="10.5"/>
        <rFont val="Calibri"/>
        <family val="2"/>
      </rPr>
      <t xml:space="preserve">Increase/(Decrease) in </t>
    </r>
    <r>
      <rPr>
        <sz val="10.5"/>
        <rFont val="Calibri"/>
        <family val="2"/>
      </rPr>
      <t>Long term borrowings (Net)</t>
    </r>
  </si>
  <si>
    <t>Sale/Purchase of Fixed Assets</t>
  </si>
  <si>
    <t>Regd Off : A-1 Emperor Court, Ground Floor, Yashwant Nagar, Vakola, Mumbai, Maharashtra, 400055</t>
  </si>
  <si>
    <t>A-1 Emperor Court, Ground Floor, Yashwant Nagar, Vakola, Mumbai, Maharashtra, 400055</t>
  </si>
  <si>
    <t xml:space="preserve">Tel: 022-79664656 Email: richagro@yahoo.com Website: www.richirichinventures.com </t>
  </si>
  <si>
    <t>Cash and cash equivalents at the end of the Half year</t>
  </si>
  <si>
    <t xml:space="preserve">  (Rs. In lakhs) </t>
  </si>
  <si>
    <t>Increase/(decrease) in other assets-Deposit</t>
  </si>
  <si>
    <t>Increase/(decrease) in Loans and Advances</t>
  </si>
  <si>
    <t xml:space="preserve"> Quarter Ended
Unaudited</t>
  </si>
  <si>
    <t>Half Year ended
Unaudited</t>
  </si>
  <si>
    <t>Other income Credited To P&amp;L</t>
  </si>
  <si>
    <t>Increase/ (Decrease) in Current Liabilities</t>
  </si>
  <si>
    <t>Income From Mutual Fund</t>
  </si>
  <si>
    <t>Gain on Fair Market Value of Investment</t>
  </si>
  <si>
    <t>30th Sept'21</t>
  </si>
  <si>
    <t xml:space="preserve"> -    </t>
  </si>
  <si>
    <t>d)</t>
  </si>
  <si>
    <t>Cash and cash equivalents at the beginning of the Quarter</t>
  </si>
  <si>
    <t>b) Other equity ( Balance of Profit &amp; Loss A/c )</t>
  </si>
  <si>
    <t>1.</t>
  </si>
  <si>
    <t>2.</t>
  </si>
  <si>
    <t>3.</t>
  </si>
  <si>
    <t xml:space="preserve">Since the nature of activities being carried out by the company is such that profit/loss from certain  transactions do not necessarily  accrue over the year, results of a quarter may not be representative of  profits/losses for the year.   </t>
  </si>
  <si>
    <t>4.</t>
  </si>
  <si>
    <t xml:space="preserve"> Previous years figures have been regrouped/ reclassified/ re-stated wherever required.</t>
  </si>
  <si>
    <t>5.</t>
  </si>
  <si>
    <t>No. of investor's complaints received        0      Resolved  0</t>
  </si>
  <si>
    <t>6.</t>
  </si>
  <si>
    <t>7.</t>
  </si>
  <si>
    <t>8.</t>
  </si>
  <si>
    <r>
      <t>Tel : (9122) 79664656 Email richagro@yahoo.co.in W</t>
    </r>
    <r>
      <rPr>
        <sz val="13"/>
        <rFont val="Calibri"/>
        <family val="2"/>
      </rPr>
      <t>ebsite:www.richirichinventures.com</t>
    </r>
  </si>
  <si>
    <t>The above Un-Audited Financial Results along with the Limited Review Report have been reviewed by the Audit Committee and subsequently approved by the Board of  Directors.</t>
  </si>
  <si>
    <t>The Company is looking for new business opportunities and till the time the Company starts any new busniess, the surplus funds which  were lying idle with the Company, the Company has invested in Mutual fund/granted loans and advances to certain parties on temporary basis to earn, rather than keeping them idle. The Company is of the view, that, since the funds are given as loan and advances only on temporary  basis and since it is not the primary business activity of the Company, the Company has accordingly prepared its financials as per Indian Accouting Standards (Ind AS). The Company is not  Non Banking Financial Institution (NBFC) and accordingly no registration is required with RBI and the Company is also not intending to carry out any activity as NBFC.</t>
  </si>
  <si>
    <t>Notes:</t>
  </si>
  <si>
    <t>Basic &amp; Diluted</t>
  </si>
  <si>
    <t>S.No</t>
  </si>
  <si>
    <r>
      <rPr>
        <b/>
        <sz val="16"/>
        <rFont val="Calibri"/>
        <family val="2"/>
      </rPr>
      <t>RICHIRICH INVENTURES LIMITED</t>
    </r>
    <r>
      <rPr>
        <b/>
        <sz val="13"/>
        <rFont val="Calibri"/>
        <family val="2"/>
      </rPr>
      <t xml:space="preserve">
</t>
    </r>
    <r>
      <rPr>
        <b/>
        <sz val="10"/>
        <rFont val="Calibri"/>
        <family val="2"/>
      </rPr>
      <t>CIN : L65990MH1986PLC039163</t>
    </r>
    <r>
      <rPr>
        <b/>
        <sz val="13"/>
        <rFont val="Calibri"/>
        <family val="2"/>
      </rPr>
      <t xml:space="preserve">
</t>
    </r>
  </si>
  <si>
    <t>Long Term Loans &amp; advances</t>
  </si>
  <si>
    <t>FOR THE QUARTER AND HALF YEAR ENDED 30th September 2022</t>
  </si>
  <si>
    <t>30th                  Sept '22</t>
  </si>
  <si>
    <t>30th June'22</t>
  </si>
  <si>
    <t>30th Sept'22</t>
  </si>
  <si>
    <t>31st March'22</t>
  </si>
  <si>
    <t>Un-Audited 
Half Year Ended 
30th September,2022                            (Rs. In Lakhs)</t>
  </si>
  <si>
    <t>Statement of Cash flows for the Half  Year ended  September 30, 2022</t>
  </si>
  <si>
    <t>Un-Audited
Half Year ended September 30, 2022</t>
  </si>
  <si>
    <t>Audited
Year ended March 31, 2022</t>
  </si>
  <si>
    <t>Figures for the Half Year ended 30.09.2022 and corresponding Half Year ended 30.09.2021 are the balancing figures in respect of full financial year and the unaudited published year to date figures upto the fourth quarter of the respective financial year.</t>
  </si>
  <si>
    <t xml:space="preserve"> At present, Company is engaged in managing its own fund activities and investments, the Company has received interest  income during the year and accordingly no separate segment reporting under Ind AS 108 is required.Also refer note 8.</t>
  </si>
  <si>
    <t>Date: 07/11/2022</t>
  </si>
  <si>
    <t xml:space="preserve">Audited
  Year Ended 
31st March,2022
       (Rs. In lakhs) </t>
  </si>
  <si>
    <t>Date  : 07/11/2022</t>
  </si>
  <si>
    <t>Other inflow (outflow ) of cash</t>
  </si>
  <si>
    <t>Finance cost</t>
  </si>
  <si>
    <t>Other income to reconcile profit &amp; loss</t>
  </si>
  <si>
    <t>During the year, the Company has identified an amount of Rs.2,51,318/- to be written off, as the same was give as advance to certain parties, which is now not recoverable. However, during the half year , the Company has written off Rs.48,000/- only. No provision is made in the books of accounts for the balance amount which is to be written off of Rs.2,03,318/-.</t>
  </si>
  <si>
    <t>Paid up Equity Share Captial, Equity Share of Rs. 5/-Each</t>
  </si>
</sst>
</file>

<file path=xl/styles.xml><?xml version="1.0" encoding="utf-8"?>
<styleSheet xmlns="http://schemas.openxmlformats.org/spreadsheetml/2006/main">
  <numFmts count="5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
    <numFmt numFmtId="188" formatCode="0.0000"/>
    <numFmt numFmtId="189" formatCode="_ * #,##0.000_ ;_ * \-#,##0.000_ ;_ * &quot;-&quot;???_ ;_ @_ "/>
    <numFmt numFmtId="190" formatCode="_ * #,##0.000_ ;_ * \-#,##0.000_ ;_ * &quot;-&quot;??_ ;_ @_ "/>
    <numFmt numFmtId="191" formatCode="_(* #,##0.000_);_(* \(#,##0.000\);_(* &quot;-&quot;???_);_(@_)"/>
    <numFmt numFmtId="192" formatCode="_ * #,##0.0_ ;_ * \-#,##0.0_ ;_ * &quot;-&quot;??_ ;_ @_ "/>
    <numFmt numFmtId="193" formatCode="_ * #,##0_ ;_ * \-#,##0_ ;_ * &quot;-&quot;??_ ;_ @_ "/>
    <numFmt numFmtId="194" formatCode="_ * #,##0.0000_ ;_ * \-#,##0.0000_ ;_ * &quot;-&quot;??_ ;_ @_ "/>
    <numFmt numFmtId="195" formatCode="_(* #,##0.0000_);_(* \(#,##0.0000\);_(* &quot;-&quot;????_);_(@_)"/>
    <numFmt numFmtId="196" formatCode="General_)"/>
    <numFmt numFmtId="197" formatCode="_(* #,##0_);_(* \(#,##0\);_(* &quot;-&quot;??_);_(@_)"/>
    <numFmt numFmtId="198" formatCode="_(* #,##0.0_);_(* \(#,##0.0\);_(* &quot;-&quot;?_);_(@_)"/>
    <numFmt numFmtId="199" formatCode="#,##0.000"/>
    <numFmt numFmtId="200" formatCode="_-* #,##0.000_-;\-* #,##0.000_-;_-* &quot;-&quot;???_-;_-@_-"/>
    <numFmt numFmtId="201" formatCode="_(* #,##0.00_);_(* \(#,##0.00\);_(* &quot;-&quot;???_);_(@_)"/>
    <numFmt numFmtId="202" formatCode="_(* #,##0.0_);_(* \(#,##0.0\);_(* &quot;-&quot;???_);_(@_)"/>
    <numFmt numFmtId="203" formatCode="_(* #,##0_);_(* \(#,##0\);_(* &quot;-&quot;???_);_(@_)"/>
    <numFmt numFmtId="204" formatCode="_(* #,##0.000_);_(* \(#,##0.000\);_(* &quot;-&quot;??_);_(@_)"/>
    <numFmt numFmtId="205" formatCode="0.00_);\(0.00\)"/>
    <numFmt numFmtId="206" formatCode="_-* #,##0.000_-;\-* #,##0.000_-;_-* &quot;-&quot;??_-;_-@_-"/>
    <numFmt numFmtId="207" formatCode="_-* #,##0.0000_-;\-* #,##0.0000_-;_-* &quot;-&quot;??_-;_-@_-"/>
    <numFmt numFmtId="208" formatCode="_-* #,##0.00000_-;\-* #,##0.00000_-;_-* &quot;-&quot;??_-;_-@_-"/>
    <numFmt numFmtId="209" formatCode="0.00000"/>
    <numFmt numFmtId="210" formatCode="_(* #,##0.0_);_(* \(#,##0.0\);_(* &quot;-&quot;??_);_(@_)"/>
  </numFmts>
  <fonts count="68">
    <font>
      <sz val="11"/>
      <color theme="1"/>
      <name val="Calibri"/>
      <family val="2"/>
    </font>
    <font>
      <sz val="11"/>
      <color indexed="8"/>
      <name val="Calibri"/>
      <family val="2"/>
    </font>
    <font>
      <sz val="10"/>
      <name val="Arial"/>
      <family val="2"/>
    </font>
    <font>
      <b/>
      <sz val="10.5"/>
      <name val="Calibri"/>
      <family val="2"/>
    </font>
    <font>
      <sz val="10.5"/>
      <name val="Calibri"/>
      <family val="2"/>
    </font>
    <font>
      <b/>
      <sz val="10"/>
      <name val="Calibri"/>
      <family val="2"/>
    </font>
    <font>
      <sz val="10"/>
      <name val="Calibri"/>
      <family val="2"/>
    </font>
    <font>
      <i/>
      <sz val="10.5"/>
      <name val="Calibri"/>
      <family val="2"/>
    </font>
    <font>
      <sz val="13"/>
      <name val="Calibri"/>
      <family val="2"/>
    </font>
    <font>
      <sz val="13"/>
      <color indexed="8"/>
      <name val="Calibri"/>
      <family val="2"/>
    </font>
    <font>
      <b/>
      <sz val="13"/>
      <name val="Calibri"/>
      <family val="2"/>
    </font>
    <font>
      <b/>
      <sz val="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sz val="12"/>
      <color indexed="8"/>
      <name val="Calibri"/>
      <family val="2"/>
    </font>
    <font>
      <sz val="10"/>
      <color indexed="8"/>
      <name val="Calibri"/>
      <family val="2"/>
    </font>
    <font>
      <b/>
      <sz val="10"/>
      <color indexed="8"/>
      <name val="Calibri"/>
      <family val="2"/>
    </font>
    <font>
      <b/>
      <sz val="12"/>
      <name val="Calibri"/>
      <family val="2"/>
    </font>
    <font>
      <b/>
      <sz val="12"/>
      <color indexed="8"/>
      <name val="Calibri"/>
      <family val="2"/>
    </font>
    <font>
      <b/>
      <sz val="11"/>
      <name val="Calibri"/>
      <family val="2"/>
    </font>
    <font>
      <sz val="11"/>
      <name val="Calibri"/>
      <family val="2"/>
    </font>
    <font>
      <b/>
      <sz val="13"/>
      <color indexed="8"/>
      <name val="Calibri"/>
      <family val="2"/>
    </font>
    <font>
      <b/>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2"/>
    </font>
    <font>
      <sz val="12"/>
      <color theme="1"/>
      <name val="Calibri"/>
      <family val="2"/>
    </font>
    <font>
      <sz val="10"/>
      <color theme="1"/>
      <name val="Calibri"/>
      <family val="2"/>
    </font>
    <font>
      <b/>
      <sz val="10"/>
      <color theme="1"/>
      <name val="Calibri"/>
      <family val="2"/>
    </font>
    <font>
      <b/>
      <sz val="12"/>
      <color theme="1"/>
      <name val="Calibri"/>
      <family val="2"/>
    </font>
    <font>
      <b/>
      <sz val="13"/>
      <color theme="1"/>
      <name val="Calibri"/>
      <family val="2"/>
    </font>
    <font>
      <sz val="13"/>
      <color theme="1"/>
      <name val="Calibri"/>
      <family val="2"/>
    </font>
    <font>
      <b/>
      <u val="single"/>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color indexed="63"/>
      </bottom>
    </border>
    <border>
      <left style="medium"/>
      <right/>
      <top style="medium"/>
      <bottom/>
    </border>
    <border>
      <left style="medium"/>
      <right style="medium"/>
      <top/>
      <bottom/>
    </border>
    <border>
      <left style="medium"/>
      <right/>
      <top/>
      <bottom/>
    </border>
    <border>
      <left style="medium"/>
      <right style="medium"/>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medium"/>
      <right style="medium"/>
      <top style="medium"/>
      <bottom style="medium"/>
    </border>
    <border>
      <left style="medium"/>
      <right/>
      <top style="medium"/>
      <bottom style="medium"/>
    </border>
    <border>
      <left>
        <color indexed="63"/>
      </left>
      <right>
        <color indexed="63"/>
      </right>
      <top style="medium"/>
      <bottom style="medium"/>
    </border>
    <border>
      <left style="medium"/>
      <right style="medium"/>
      <top>
        <color indexed="63"/>
      </top>
      <bottom style="medium"/>
    </border>
    <border>
      <left/>
      <right/>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top/>
      <bottom style="medium"/>
    </border>
    <border>
      <left/>
      <right style="medium"/>
      <top/>
      <bottom style="medium"/>
    </border>
    <border>
      <left style="medium"/>
      <right style="medium"/>
      <top style="thin"/>
      <bottom/>
    </border>
    <border>
      <left style="thin"/>
      <right style="thin"/>
      <top style="medium"/>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right style="medium"/>
      <top/>
      <bottom style="thin"/>
    </border>
    <border>
      <left style="medium"/>
      <right style="thin"/>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thin"/>
    </border>
    <border>
      <left>
        <color indexed="63"/>
      </left>
      <right>
        <color indexed="63"/>
      </right>
      <top>
        <color indexed="63"/>
      </top>
      <bottom style="thin"/>
    </border>
    <border>
      <left style="thin"/>
      <right/>
      <top style="medium"/>
      <bottom/>
    </border>
    <border>
      <left style="thin"/>
      <right>
        <color indexed="63"/>
      </right>
      <top/>
      <bottom style="medium"/>
    </border>
    <border>
      <left style="thin"/>
      <right>
        <color indexed="63"/>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5">
    <xf numFmtId="0" fontId="0" fillId="0" borderId="0" xfId="0" applyFont="1" applyAlignment="1">
      <alignment/>
    </xf>
    <xf numFmtId="0" fontId="59" fillId="0" borderId="0" xfId="0" applyFont="1" applyAlignment="1">
      <alignment/>
    </xf>
    <xf numFmtId="0" fontId="60" fillId="0" borderId="0" xfId="0" applyFont="1" applyAlignment="1">
      <alignment/>
    </xf>
    <xf numFmtId="0" fontId="59" fillId="0" borderId="0" xfId="0" applyFont="1" applyAlignment="1">
      <alignment/>
    </xf>
    <xf numFmtId="0" fontId="59" fillId="0" borderId="0" xfId="0" applyFont="1" applyFill="1" applyBorder="1" applyAlignment="1">
      <alignment/>
    </xf>
    <xf numFmtId="43" fontId="60" fillId="0" borderId="0" xfId="0" applyNumberFormat="1" applyFont="1" applyFill="1" applyBorder="1" applyAlignment="1">
      <alignment/>
    </xf>
    <xf numFmtId="0" fontId="59" fillId="0" borderId="0" xfId="0" applyFont="1" applyFill="1" applyBorder="1" applyAlignment="1">
      <alignment/>
    </xf>
    <xf numFmtId="0" fontId="0" fillId="0" borderId="0" xfId="0" applyBorder="1" applyAlignment="1">
      <alignment/>
    </xf>
    <xf numFmtId="185" fontId="0" fillId="0" borderId="0" xfId="0" applyNumberFormat="1" applyAlignment="1">
      <alignment/>
    </xf>
    <xf numFmtId="0" fontId="61" fillId="0" borderId="0" xfId="0" applyFont="1" applyAlignment="1">
      <alignment/>
    </xf>
    <xf numFmtId="190" fontId="62" fillId="0" borderId="10" xfId="42" applyNumberFormat="1" applyFont="1" applyBorder="1" applyAlignment="1">
      <alignment/>
    </xf>
    <xf numFmtId="0" fontId="5" fillId="0" borderId="11" xfId="0" applyFont="1" applyBorder="1" applyAlignment="1">
      <alignment horizontal="center" vertical="top" wrapText="1"/>
    </xf>
    <xf numFmtId="0" fontId="6" fillId="0" borderId="12" xfId="0" applyFont="1" applyBorder="1" applyAlignment="1">
      <alignment horizontal="center" vertical="top" wrapText="1"/>
    </xf>
    <xf numFmtId="193" fontId="6" fillId="0" borderId="11" xfId="42" applyNumberFormat="1" applyFont="1" applyBorder="1" applyAlignment="1">
      <alignment/>
    </xf>
    <xf numFmtId="193" fontId="6" fillId="0" borderId="13" xfId="42" applyNumberFormat="1" applyFont="1" applyBorder="1" applyAlignment="1">
      <alignment/>
    </xf>
    <xf numFmtId="0" fontId="5" fillId="0" borderId="14" xfId="0" applyFont="1" applyBorder="1" applyAlignment="1">
      <alignment vertical="top" wrapText="1"/>
    </xf>
    <xf numFmtId="0" fontId="5" fillId="0" borderId="13" xfId="0" applyFont="1" applyBorder="1" applyAlignment="1">
      <alignment horizontal="center" vertical="top" wrapText="1"/>
    </xf>
    <xf numFmtId="0" fontId="6" fillId="0" borderId="14" xfId="0" applyFont="1" applyBorder="1" applyAlignment="1">
      <alignment vertical="top" wrapText="1"/>
    </xf>
    <xf numFmtId="190" fontId="6" fillId="0" borderId="13" xfId="42" applyNumberFormat="1" applyFont="1" applyBorder="1" applyAlignment="1">
      <alignment/>
    </xf>
    <xf numFmtId="0" fontId="5" fillId="0" borderId="13" xfId="0" applyFont="1" applyBorder="1" applyAlignment="1">
      <alignment horizontal="center" wrapText="1"/>
    </xf>
    <xf numFmtId="0" fontId="6" fillId="0" borderId="13" xfId="0" applyFont="1" applyBorder="1" applyAlignment="1">
      <alignment horizontal="center" vertical="top" wrapText="1"/>
    </xf>
    <xf numFmtId="0" fontId="5" fillId="0" borderId="14" xfId="0" applyFont="1" applyBorder="1" applyAlignment="1">
      <alignment horizontal="center" vertical="top" wrapText="1"/>
    </xf>
    <xf numFmtId="190" fontId="6" fillId="0" borderId="13" xfId="42" applyNumberFormat="1" applyFont="1" applyFill="1" applyBorder="1" applyAlignment="1">
      <alignment/>
    </xf>
    <xf numFmtId="190" fontId="6" fillId="0" borderId="15" xfId="42" applyNumberFormat="1" applyFont="1" applyBorder="1" applyAlignment="1">
      <alignment/>
    </xf>
    <xf numFmtId="0" fontId="62" fillId="0" borderId="16" xfId="0" applyFont="1" applyBorder="1" applyAlignment="1">
      <alignment/>
    </xf>
    <xf numFmtId="0" fontId="63" fillId="0" borderId="17" xfId="0" applyFont="1" applyBorder="1" applyAlignment="1">
      <alignment/>
    </xf>
    <xf numFmtId="0" fontId="62" fillId="0" borderId="18" xfId="0" applyFont="1" applyBorder="1" applyAlignment="1">
      <alignment/>
    </xf>
    <xf numFmtId="0" fontId="63" fillId="0" borderId="19" xfId="0" applyFont="1" applyBorder="1" applyAlignment="1">
      <alignment/>
    </xf>
    <xf numFmtId="190" fontId="35" fillId="0" borderId="20" xfId="42" applyNumberFormat="1" applyFont="1" applyBorder="1" applyAlignment="1">
      <alignment/>
    </xf>
    <xf numFmtId="190" fontId="64" fillId="0" borderId="20" xfId="42" applyNumberFormat="1" applyFont="1" applyBorder="1" applyAlignment="1">
      <alignment/>
    </xf>
    <xf numFmtId="14" fontId="37" fillId="0" borderId="21" xfId="0" applyNumberFormat="1" applyFont="1" applyBorder="1" applyAlignment="1">
      <alignment horizontal="center" vertical="center" wrapText="1"/>
    </xf>
    <xf numFmtId="190" fontId="57" fillId="0" borderId="10" xfId="42" applyNumberFormat="1" applyFont="1" applyBorder="1" applyAlignment="1">
      <alignment/>
    </xf>
    <xf numFmtId="190" fontId="37" fillId="0" borderId="10" xfId="42" applyNumberFormat="1" applyFont="1" applyFill="1" applyBorder="1" applyAlignment="1">
      <alignment/>
    </xf>
    <xf numFmtId="190" fontId="37" fillId="0" borderId="10" xfId="42" applyNumberFormat="1" applyFont="1" applyBorder="1" applyAlignment="1">
      <alignment/>
    </xf>
    <xf numFmtId="3" fontId="0" fillId="0" borderId="0" xfId="0" applyNumberFormat="1" applyAlignment="1">
      <alignment/>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Border="1" applyAlignment="1">
      <alignment horizontal="right" vertical="center" wrapText="1"/>
    </xf>
    <xf numFmtId="185" fontId="4" fillId="0" borderId="13" xfId="42" applyNumberFormat="1"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horizontal="right" vertical="center" wrapText="1"/>
    </xf>
    <xf numFmtId="185" fontId="4" fillId="0" borderId="13" xfId="42"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24" xfId="0" applyFont="1" applyBorder="1" applyAlignment="1">
      <alignment vertical="center" wrapText="1"/>
    </xf>
    <xf numFmtId="0" fontId="4" fillId="0" borderId="25" xfId="0" applyFont="1" applyBorder="1" applyAlignment="1">
      <alignment horizontal="right" vertical="center" wrapText="1"/>
    </xf>
    <xf numFmtId="0" fontId="0" fillId="0" borderId="12" xfId="0" applyBorder="1" applyAlignment="1">
      <alignment/>
    </xf>
    <xf numFmtId="0" fontId="0" fillId="0" borderId="26" xfId="0" applyBorder="1" applyAlignment="1">
      <alignment/>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0" fillId="0" borderId="29" xfId="0" applyBorder="1" applyAlignment="1">
      <alignment/>
    </xf>
    <xf numFmtId="0" fontId="0" fillId="0" borderId="25" xfId="0" applyBorder="1" applyAlignment="1">
      <alignment/>
    </xf>
    <xf numFmtId="0" fontId="0" fillId="0" borderId="30" xfId="0" applyBorder="1" applyAlignment="1">
      <alignment/>
    </xf>
    <xf numFmtId="196" fontId="6" fillId="0" borderId="14" xfId="0" applyNumberFormat="1" applyFont="1" applyFill="1" applyBorder="1" applyAlignment="1" applyProtection="1">
      <alignment horizontal="left"/>
      <protection/>
    </xf>
    <xf numFmtId="177" fontId="0" fillId="0" borderId="0" xfId="0" applyNumberFormat="1" applyAlignment="1">
      <alignment/>
    </xf>
    <xf numFmtId="206" fontId="0" fillId="0" borderId="0" xfId="0" applyNumberFormat="1" applyAlignment="1">
      <alignment/>
    </xf>
    <xf numFmtId="2" fontId="0" fillId="0" borderId="0" xfId="0" applyNumberFormat="1" applyAlignment="1">
      <alignment/>
    </xf>
    <xf numFmtId="187" fontId="59" fillId="0" borderId="0" xfId="0" applyNumberFormat="1" applyFont="1" applyAlignment="1">
      <alignment/>
    </xf>
    <xf numFmtId="190" fontId="0" fillId="0" borderId="0" xfId="42" applyNumberFormat="1" applyFont="1" applyAlignment="1">
      <alignment/>
    </xf>
    <xf numFmtId="187" fontId="0" fillId="0" borderId="0" xfId="0" applyNumberFormat="1" applyAlignment="1">
      <alignment/>
    </xf>
    <xf numFmtId="204" fontId="0" fillId="0" borderId="0" xfId="0" applyNumberFormat="1" applyAlignment="1">
      <alignment/>
    </xf>
    <xf numFmtId="204" fontId="4" fillId="0" borderId="13" xfId="42" applyNumberFormat="1" applyFont="1" applyBorder="1" applyAlignment="1">
      <alignment horizontal="left" vertical="center" wrapText="1"/>
    </xf>
    <xf numFmtId="204" fontId="4" fillId="0" borderId="15" xfId="42" applyNumberFormat="1" applyFont="1" applyBorder="1" applyAlignment="1">
      <alignment horizontal="left" vertical="center" wrapText="1"/>
    </xf>
    <xf numFmtId="204" fontId="3" fillId="0" borderId="13" xfId="42" applyNumberFormat="1" applyFont="1" applyBorder="1" applyAlignment="1">
      <alignment horizontal="left" vertical="center" wrapText="1"/>
    </xf>
    <xf numFmtId="204" fontId="3" fillId="0" borderId="13" xfId="42" applyNumberFormat="1" applyFont="1" applyBorder="1" applyAlignment="1">
      <alignment vertical="center" wrapText="1"/>
    </xf>
    <xf numFmtId="204" fontId="4" fillId="0" borderId="13" xfId="42" applyNumberFormat="1" applyFont="1" applyBorder="1" applyAlignment="1">
      <alignment vertical="center" wrapText="1"/>
    </xf>
    <xf numFmtId="204" fontId="3" fillId="0" borderId="20" xfId="42" applyNumberFormat="1" applyFont="1" applyBorder="1" applyAlignment="1">
      <alignment vertical="center" wrapText="1"/>
    </xf>
    <xf numFmtId="204" fontId="4" fillId="0" borderId="10" xfId="42" applyNumberFormat="1" applyFont="1" applyBorder="1" applyAlignment="1">
      <alignment vertical="center" wrapText="1"/>
    </xf>
    <xf numFmtId="185" fontId="4" fillId="0" borderId="13" xfId="42" applyNumberFormat="1" applyFont="1" applyFill="1" applyBorder="1" applyAlignment="1">
      <alignment vertical="center" wrapText="1"/>
    </xf>
    <xf numFmtId="204" fontId="4" fillId="0" borderId="13" xfId="42" applyNumberFormat="1" applyFont="1" applyFill="1" applyBorder="1" applyAlignment="1">
      <alignment horizontal="left" vertical="center" wrapText="1"/>
    </xf>
    <xf numFmtId="204" fontId="4" fillId="0" borderId="15" xfId="42" applyNumberFormat="1" applyFont="1" applyFill="1" applyBorder="1" applyAlignment="1">
      <alignment horizontal="left" vertical="center" wrapText="1"/>
    </xf>
    <xf numFmtId="204" fontId="3" fillId="0" borderId="13" xfId="42" applyNumberFormat="1" applyFont="1" applyFill="1" applyBorder="1" applyAlignment="1">
      <alignment horizontal="left" vertical="center" wrapText="1"/>
    </xf>
    <xf numFmtId="185" fontId="4" fillId="0" borderId="13" xfId="42" applyNumberFormat="1" applyFont="1" applyFill="1" applyBorder="1" applyAlignment="1">
      <alignment horizontal="left" vertical="center" wrapText="1"/>
    </xf>
    <xf numFmtId="204" fontId="3" fillId="0" borderId="13" xfId="42" applyNumberFormat="1" applyFont="1" applyFill="1" applyBorder="1" applyAlignment="1">
      <alignment vertical="center" wrapText="1"/>
    </xf>
    <xf numFmtId="204" fontId="4" fillId="0" borderId="13" xfId="42" applyNumberFormat="1" applyFont="1" applyFill="1" applyBorder="1" applyAlignment="1">
      <alignment vertical="center" wrapText="1"/>
    </xf>
    <xf numFmtId="0" fontId="0" fillId="0" borderId="0" xfId="0" applyFill="1" applyBorder="1" applyAlignment="1">
      <alignment/>
    </xf>
    <xf numFmtId="0" fontId="0" fillId="0" borderId="25" xfId="0" applyFill="1" applyBorder="1" applyAlignment="1">
      <alignment/>
    </xf>
    <xf numFmtId="0" fontId="0" fillId="0" borderId="0" xfId="0" applyFill="1" applyAlignment="1">
      <alignment/>
    </xf>
    <xf numFmtId="190" fontId="62" fillId="0" borderId="10" xfId="42" applyNumberFormat="1" applyFont="1" applyBorder="1" applyAlignment="1">
      <alignment horizontal="center"/>
    </xf>
    <xf numFmtId="190" fontId="64" fillId="0" borderId="20" xfId="42" applyNumberFormat="1" applyFont="1" applyBorder="1" applyAlignment="1">
      <alignment horizontal="center"/>
    </xf>
    <xf numFmtId="185" fontId="4" fillId="0" borderId="31" xfId="42" applyNumberFormat="1" applyFont="1" applyFill="1" applyBorder="1" applyAlignment="1">
      <alignment horizontal="left" vertical="center" wrapText="1"/>
    </xf>
    <xf numFmtId="185" fontId="4" fillId="0" borderId="31" xfId="42" applyNumberFormat="1" applyFont="1" applyBorder="1" applyAlignment="1">
      <alignment horizontal="left" vertical="center" wrapText="1"/>
    </xf>
    <xf numFmtId="204" fontId="3" fillId="0" borderId="20" xfId="42" applyNumberFormat="1" applyFont="1" applyFill="1" applyBorder="1" applyAlignment="1">
      <alignment vertical="center" wrapText="1"/>
    </xf>
    <xf numFmtId="0" fontId="38" fillId="0" borderId="14" xfId="0" applyFont="1" applyBorder="1" applyAlignment="1">
      <alignment/>
    </xf>
    <xf numFmtId="0" fontId="65" fillId="0" borderId="22" xfId="0" applyFont="1" applyBorder="1" applyAlignment="1">
      <alignment horizontal="center"/>
    </xf>
    <xf numFmtId="0" fontId="65" fillId="0" borderId="23" xfId="0" applyFont="1" applyBorder="1" applyAlignment="1">
      <alignment horizontal="center"/>
    </xf>
    <xf numFmtId="0" fontId="65" fillId="0" borderId="32" xfId="0" applyFont="1" applyBorder="1" applyAlignment="1">
      <alignment horizontal="center"/>
    </xf>
    <xf numFmtId="0" fontId="65" fillId="0" borderId="21" xfId="0" applyFont="1" applyBorder="1" applyAlignment="1">
      <alignment horizontal="center"/>
    </xf>
    <xf numFmtId="0" fontId="65" fillId="0" borderId="11" xfId="0" applyFont="1" applyBorder="1" applyAlignment="1">
      <alignment horizontal="center" vertical="center" wrapText="1"/>
    </xf>
    <xf numFmtId="0" fontId="65" fillId="0" borderId="22"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33" xfId="0" applyFont="1" applyBorder="1" applyAlignment="1">
      <alignment/>
    </xf>
    <xf numFmtId="204" fontId="66" fillId="0" borderId="33" xfId="42" applyNumberFormat="1" applyFont="1" applyFill="1" applyBorder="1" applyAlignment="1">
      <alignment horizontal="right"/>
    </xf>
    <xf numFmtId="204" fontId="66" fillId="0" borderId="33" xfId="42" applyNumberFormat="1" applyFont="1" applyBorder="1" applyAlignment="1">
      <alignment horizontal="right"/>
    </xf>
    <xf numFmtId="0" fontId="66" fillId="0" borderId="34" xfId="0" applyFont="1" applyFill="1" applyBorder="1" applyAlignment="1">
      <alignment/>
    </xf>
    <xf numFmtId="204" fontId="66" fillId="0" borderId="35" xfId="42" applyNumberFormat="1" applyFont="1" applyFill="1" applyBorder="1" applyAlignment="1">
      <alignment horizontal="right"/>
    </xf>
    <xf numFmtId="204" fontId="66" fillId="0" borderId="35" xfId="42" applyNumberFormat="1" applyFont="1" applyBorder="1" applyAlignment="1">
      <alignment horizontal="right"/>
    </xf>
    <xf numFmtId="0" fontId="65" fillId="0" borderId="34" xfId="0" applyFont="1" applyBorder="1" applyAlignment="1">
      <alignment/>
    </xf>
    <xf numFmtId="0" fontId="66" fillId="0" borderId="34" xfId="0" applyFont="1" applyBorder="1" applyAlignment="1">
      <alignment/>
    </xf>
    <xf numFmtId="0" fontId="65" fillId="0" borderId="34" xfId="0" applyFont="1" applyFill="1" applyBorder="1" applyAlignment="1">
      <alignment/>
    </xf>
    <xf numFmtId="0" fontId="66" fillId="0" borderId="35" xfId="0" applyFont="1" applyFill="1" applyBorder="1" applyAlignment="1">
      <alignment/>
    </xf>
    <xf numFmtId="0" fontId="65" fillId="0" borderId="35" xfId="0" applyFont="1" applyFill="1" applyBorder="1" applyAlignment="1">
      <alignment/>
    </xf>
    <xf numFmtId="49" fontId="65" fillId="0" borderId="26" xfId="0" applyNumberFormat="1" applyFont="1" applyBorder="1" applyAlignment="1">
      <alignment horizontal="right" vertical="top"/>
    </xf>
    <xf numFmtId="0" fontId="8" fillId="0" borderId="14" xfId="0" applyFont="1" applyBorder="1" applyAlignment="1">
      <alignment wrapText="1"/>
    </xf>
    <xf numFmtId="49" fontId="65" fillId="0" borderId="0" xfId="0" applyNumberFormat="1" applyFont="1" applyBorder="1" applyAlignment="1">
      <alignment horizontal="right" vertical="top"/>
    </xf>
    <xf numFmtId="0" fontId="8" fillId="0" borderId="14" xfId="0" applyFont="1" applyBorder="1" applyAlignment="1">
      <alignment/>
    </xf>
    <xf numFmtId="0" fontId="8" fillId="0" borderId="14" xfId="0" applyFont="1" applyBorder="1" applyAlignment="1">
      <alignment/>
    </xf>
    <xf numFmtId="49" fontId="10" fillId="0" borderId="0" xfId="0" applyNumberFormat="1" applyFont="1" applyBorder="1" applyAlignment="1">
      <alignment horizontal="right" vertical="top"/>
    </xf>
    <xf numFmtId="0" fontId="9" fillId="0" borderId="14" xfId="0" applyFont="1" applyBorder="1" applyAlignment="1">
      <alignment vertical="top"/>
    </xf>
    <xf numFmtId="0" fontId="8" fillId="0" borderId="29" xfId="0" applyFont="1" applyFill="1" applyBorder="1" applyAlignment="1">
      <alignment vertical="top" wrapText="1"/>
    </xf>
    <xf numFmtId="49" fontId="65" fillId="0" borderId="25" xfId="0" applyNumberFormat="1" applyFont="1" applyBorder="1" applyAlignment="1">
      <alignment horizontal="right" vertical="top"/>
    </xf>
    <xf numFmtId="0" fontId="66" fillId="0" borderId="0" xfId="0" applyFont="1" applyBorder="1" applyAlignment="1">
      <alignment/>
    </xf>
    <xf numFmtId="0" fontId="66" fillId="0" borderId="28" xfId="0" applyFont="1" applyBorder="1" applyAlignment="1">
      <alignment/>
    </xf>
    <xf numFmtId="0" fontId="8" fillId="0" borderId="0" xfId="0" applyFont="1" applyBorder="1" applyAlignment="1">
      <alignment horizontal="left" vertical="top" wrapText="1"/>
    </xf>
    <xf numFmtId="0" fontId="8" fillId="0" borderId="29" xfId="0" applyFont="1" applyBorder="1" applyAlignment="1">
      <alignment/>
    </xf>
    <xf numFmtId="0" fontId="66" fillId="0" borderId="25" xfId="0" applyFont="1" applyBorder="1" applyAlignment="1">
      <alignment/>
    </xf>
    <xf numFmtId="0" fontId="8" fillId="0" borderId="25" xfId="0" applyFont="1" applyBorder="1" applyAlignment="1">
      <alignment/>
    </xf>
    <xf numFmtId="0" fontId="66" fillId="0" borderId="30" xfId="0" applyFont="1" applyBorder="1" applyAlignment="1">
      <alignment/>
    </xf>
    <xf numFmtId="0" fontId="65" fillId="0" borderId="36" xfId="0" applyFont="1" applyFill="1" applyBorder="1" applyAlignment="1">
      <alignment vertical="center"/>
    </xf>
    <xf numFmtId="0" fontId="38" fillId="0" borderId="29" xfId="0" applyFont="1" applyBorder="1" applyAlignment="1">
      <alignment/>
    </xf>
    <xf numFmtId="191" fontId="0" fillId="0" borderId="37" xfId="42" applyNumberFormat="1" applyFont="1" applyFill="1" applyBorder="1" applyAlignment="1">
      <alignment horizontal="right"/>
    </xf>
    <xf numFmtId="0" fontId="59" fillId="0" borderId="0" xfId="0" applyFont="1" applyBorder="1" applyAlignment="1">
      <alignment/>
    </xf>
    <xf numFmtId="191" fontId="0" fillId="0" borderId="0" xfId="42" applyNumberFormat="1" applyFont="1" applyFill="1" applyBorder="1" applyAlignment="1">
      <alignment horizontal="right"/>
    </xf>
    <xf numFmtId="43" fontId="59" fillId="0" borderId="0" xfId="0" applyNumberFormat="1" applyFont="1" applyAlignment="1">
      <alignment/>
    </xf>
    <xf numFmtId="191" fontId="38" fillId="0" borderId="0" xfId="42" applyNumberFormat="1" applyFont="1" applyBorder="1" applyAlignment="1">
      <alignment/>
    </xf>
    <xf numFmtId="191" fontId="6" fillId="0" borderId="0" xfId="42" applyNumberFormat="1" applyFont="1" applyBorder="1" applyAlignment="1">
      <alignment/>
    </xf>
    <xf numFmtId="0" fontId="66" fillId="0" borderId="0" xfId="0" applyFont="1" applyBorder="1" applyAlignment="1">
      <alignment horizontal="left" vertical="top" wrapText="1"/>
    </xf>
    <xf numFmtId="0" fontId="66" fillId="0" borderId="28" xfId="0" applyFont="1" applyBorder="1" applyAlignment="1">
      <alignment horizontal="left" vertical="top" wrapText="1"/>
    </xf>
    <xf numFmtId="191" fontId="38" fillId="0" borderId="14" xfId="42" applyNumberFormat="1" applyFont="1" applyBorder="1" applyAlignment="1">
      <alignment/>
    </xf>
    <xf numFmtId="191" fontId="38" fillId="0" borderId="28" xfId="42" applyNumberFormat="1" applyFont="1" applyBorder="1" applyAlignment="1">
      <alignment/>
    </xf>
    <xf numFmtId="190" fontId="6" fillId="0" borderId="28" xfId="42" applyNumberFormat="1" applyFont="1" applyBorder="1" applyAlignment="1">
      <alignment horizontal="center"/>
    </xf>
    <xf numFmtId="190" fontId="37" fillId="0" borderId="38" xfId="42" applyNumberFormat="1" applyFont="1" applyBorder="1" applyAlignment="1">
      <alignment horizontal="center"/>
    </xf>
    <xf numFmtId="190" fontId="37" fillId="0" borderId="38" xfId="42" applyNumberFormat="1" applyFont="1" applyBorder="1" applyAlignment="1">
      <alignment/>
    </xf>
    <xf numFmtId="190" fontId="35" fillId="0" borderId="39" xfId="42" applyNumberFormat="1" applyFont="1" applyBorder="1" applyAlignment="1">
      <alignment/>
    </xf>
    <xf numFmtId="190" fontId="6" fillId="0" borderId="28" xfId="42" applyNumberFormat="1" applyFont="1" applyFill="1" applyBorder="1" applyAlignment="1">
      <alignment horizontal="center"/>
    </xf>
    <xf numFmtId="190" fontId="6" fillId="0" borderId="40" xfId="42" applyNumberFormat="1" applyFont="1" applyBorder="1" applyAlignment="1">
      <alignment horizontal="center"/>
    </xf>
    <xf numFmtId="190" fontId="37" fillId="0" borderId="38" xfId="42" applyNumberFormat="1" applyFont="1" applyFill="1" applyBorder="1" applyAlignment="1">
      <alignment horizontal="center"/>
    </xf>
    <xf numFmtId="190" fontId="37" fillId="0" borderId="15" xfId="42" applyNumberFormat="1" applyFont="1" applyBorder="1" applyAlignment="1">
      <alignment/>
    </xf>
    <xf numFmtId="190" fontId="5" fillId="0" borderId="34" xfId="42" applyNumberFormat="1" applyFont="1" applyBorder="1" applyAlignment="1">
      <alignment vertical="top"/>
    </xf>
    <xf numFmtId="190" fontId="5" fillId="0" borderId="10" xfId="42" applyNumberFormat="1" applyFont="1" applyBorder="1" applyAlignment="1">
      <alignment vertical="top"/>
    </xf>
    <xf numFmtId="191" fontId="0" fillId="0" borderId="0" xfId="0" applyNumberFormat="1" applyAlignment="1">
      <alignment/>
    </xf>
    <xf numFmtId="0" fontId="4" fillId="0" borderId="13" xfId="0" applyFont="1" applyFill="1" applyBorder="1" applyAlignment="1">
      <alignment vertical="center" wrapText="1"/>
    </xf>
    <xf numFmtId="0" fontId="4" fillId="0" borderId="13" xfId="0" applyFont="1" applyFill="1" applyBorder="1" applyAlignment="1">
      <alignment horizontal="left" vertical="center" wrapText="1" indent="1"/>
    </xf>
    <xf numFmtId="0" fontId="66" fillId="0" borderId="26" xfId="0" applyFont="1" applyBorder="1" applyAlignment="1">
      <alignment horizontal="left" vertical="top" wrapText="1"/>
    </xf>
    <xf numFmtId="0" fontId="66" fillId="0" borderId="27" xfId="0" applyFont="1" applyBorder="1" applyAlignment="1">
      <alignment horizontal="left" vertical="top" wrapText="1"/>
    </xf>
    <xf numFmtId="0" fontId="66" fillId="0" borderId="0" xfId="0" applyFont="1" applyBorder="1" applyAlignment="1">
      <alignment horizontal="left" vertical="top" wrapText="1"/>
    </xf>
    <xf numFmtId="0" fontId="66" fillId="0" borderId="28" xfId="0" applyFont="1" applyBorder="1" applyAlignment="1">
      <alignment horizontal="left" vertical="top" wrapText="1"/>
    </xf>
    <xf numFmtId="0" fontId="8" fillId="0" borderId="0" xfId="0" applyFont="1" applyBorder="1" applyAlignment="1">
      <alignment horizontal="left"/>
    </xf>
    <xf numFmtId="0" fontId="8" fillId="0" borderId="28" xfId="0" applyFont="1" applyBorder="1" applyAlignment="1">
      <alignment horizontal="left"/>
    </xf>
    <xf numFmtId="0" fontId="66" fillId="0" borderId="0" xfId="0" applyFont="1" applyBorder="1" applyAlignment="1">
      <alignment horizontal="left"/>
    </xf>
    <xf numFmtId="0" fontId="66" fillId="0" borderId="28" xfId="0" applyFont="1" applyBorder="1" applyAlignment="1">
      <alignment horizontal="left"/>
    </xf>
    <xf numFmtId="49" fontId="66" fillId="0" borderId="0" xfId="0" applyNumberFormat="1" applyFont="1" applyBorder="1" applyAlignment="1">
      <alignment horizontal="left" vertical="top" wrapText="1"/>
    </xf>
    <xf numFmtId="49" fontId="66" fillId="0" borderId="28" xfId="0" applyNumberFormat="1" applyFont="1" applyBorder="1" applyAlignment="1">
      <alignment horizontal="left" vertical="top" wrapText="1"/>
    </xf>
    <xf numFmtId="0" fontId="66" fillId="0" borderId="25" xfId="0" applyFont="1" applyBorder="1" applyAlignment="1">
      <alignment horizontal="left" vertical="top" wrapText="1"/>
    </xf>
    <xf numFmtId="0" fontId="66" fillId="0" borderId="30" xfId="0" applyFont="1" applyBorder="1" applyAlignment="1">
      <alignment horizontal="left" vertical="top" wrapText="1"/>
    </xf>
    <xf numFmtId="0" fontId="66" fillId="0" borderId="16" xfId="0" applyFont="1" applyBorder="1" applyAlignment="1">
      <alignment horizontal="center"/>
    </xf>
    <xf numFmtId="0" fontId="66" fillId="0" borderId="35" xfId="0" applyFont="1" applyBorder="1" applyAlignment="1">
      <alignment horizontal="center"/>
    </xf>
    <xf numFmtId="0" fontId="65" fillId="0" borderId="41" xfId="0" applyFont="1" applyBorder="1" applyAlignment="1">
      <alignment horizontal="center"/>
    </xf>
    <xf numFmtId="0" fontId="65" fillId="0" borderId="33" xfId="0" applyFont="1" applyBorder="1" applyAlignment="1">
      <alignment horizontal="center"/>
    </xf>
    <xf numFmtId="0" fontId="65" fillId="0" borderId="16" xfId="0" applyFont="1" applyBorder="1" applyAlignment="1">
      <alignment horizontal="center"/>
    </xf>
    <xf numFmtId="0" fontId="65" fillId="0" borderId="35" xfId="0" applyFont="1" applyBorder="1" applyAlignment="1">
      <alignment horizontal="center"/>
    </xf>
    <xf numFmtId="0" fontId="65" fillId="0" borderId="42" xfId="0" applyFont="1" applyBorder="1" applyAlignment="1">
      <alignment horizontal="center"/>
    </xf>
    <xf numFmtId="0" fontId="65" fillId="0" borderId="43" xfId="0" applyFont="1" applyBorder="1" applyAlignment="1">
      <alignment horizontal="center"/>
    </xf>
    <xf numFmtId="0" fontId="66" fillId="0" borderId="14" xfId="0" applyFont="1" applyBorder="1" applyAlignment="1">
      <alignment horizontal="center"/>
    </xf>
    <xf numFmtId="0" fontId="66" fillId="0" borderId="44" xfId="0" applyFont="1" applyBorder="1" applyAlignment="1">
      <alignment horizontal="center"/>
    </xf>
    <xf numFmtId="0" fontId="65" fillId="0" borderId="45" xfId="0" applyFont="1" applyBorder="1" applyAlignment="1">
      <alignment horizontal="center"/>
    </xf>
    <xf numFmtId="0" fontId="65" fillId="0" borderId="34" xfId="0" applyFont="1" applyBorder="1" applyAlignment="1">
      <alignment horizontal="center"/>
    </xf>
    <xf numFmtId="0" fontId="10" fillId="0" borderId="12" xfId="0" applyFont="1" applyBorder="1" applyAlignment="1">
      <alignment horizontal="center" vertical="top" wrapText="1"/>
    </xf>
    <xf numFmtId="0" fontId="10" fillId="0" borderId="26" xfId="0" applyFont="1" applyBorder="1" applyAlignment="1">
      <alignment horizontal="center" vertical="top" wrapText="1"/>
    </xf>
    <xf numFmtId="0" fontId="10" fillId="0" borderId="27" xfId="0" applyFont="1" applyBorder="1" applyAlignment="1">
      <alignment horizontal="center" vertical="top" wrapText="1"/>
    </xf>
    <xf numFmtId="0" fontId="8" fillId="0" borderId="14" xfId="0" applyFont="1" applyBorder="1" applyAlignment="1">
      <alignment horizontal="center"/>
    </xf>
    <xf numFmtId="0" fontId="8" fillId="0" borderId="0" xfId="0" applyFont="1" applyBorder="1" applyAlignment="1">
      <alignment horizontal="center"/>
    </xf>
    <xf numFmtId="0" fontId="8" fillId="0" borderId="28" xfId="0" applyFont="1" applyBorder="1" applyAlignment="1">
      <alignment horizontal="center"/>
    </xf>
    <xf numFmtId="0" fontId="8" fillId="0" borderId="42" xfId="0" applyFont="1" applyBorder="1" applyAlignment="1">
      <alignment horizontal="center"/>
    </xf>
    <xf numFmtId="0" fontId="8" fillId="0" borderId="46" xfId="0" applyFont="1" applyBorder="1" applyAlignment="1">
      <alignment horizontal="center"/>
    </xf>
    <xf numFmtId="0" fontId="8" fillId="0" borderId="40" xfId="0" applyFont="1" applyBorder="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8" xfId="0" applyFont="1" applyBorder="1" applyAlignment="1">
      <alignment horizontal="center"/>
    </xf>
    <xf numFmtId="0" fontId="65" fillId="0" borderId="29" xfId="0" applyFont="1" applyBorder="1" applyAlignment="1">
      <alignment horizontal="center"/>
    </xf>
    <xf numFmtId="0" fontId="65" fillId="0" borderId="25" xfId="0" applyFont="1" applyBorder="1" applyAlignment="1">
      <alignment horizontal="center"/>
    </xf>
    <xf numFmtId="0" fontId="65" fillId="0" borderId="30" xfId="0" applyFont="1" applyBorder="1" applyAlignment="1">
      <alignment horizontal="center"/>
    </xf>
    <xf numFmtId="0" fontId="65" fillId="0" borderId="12" xfId="0" applyFont="1" applyBorder="1" applyAlignment="1">
      <alignment horizontal="center" vertical="center" wrapText="1"/>
    </xf>
    <xf numFmtId="0" fontId="65" fillId="0" borderId="26" xfId="0" applyFont="1" applyBorder="1" applyAlignment="1">
      <alignment horizontal="center" vertical="center"/>
    </xf>
    <xf numFmtId="0" fontId="65" fillId="0" borderId="27" xfId="0" applyFont="1" applyBorder="1" applyAlignment="1">
      <alignment horizontal="center" vertical="center"/>
    </xf>
    <xf numFmtId="0" fontId="65" fillId="0" borderId="26"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9" xfId="0" applyFont="1" applyBorder="1" applyAlignment="1">
      <alignment horizontal="center"/>
    </xf>
    <xf numFmtId="0" fontId="65" fillId="0" borderId="23" xfId="0" applyFont="1" applyBorder="1" applyAlignment="1">
      <alignment horizontal="center"/>
    </xf>
    <xf numFmtId="0" fontId="67" fillId="0" borderId="0" xfId="0" applyFont="1" applyAlignment="1">
      <alignment horizontal="center"/>
    </xf>
    <xf numFmtId="0" fontId="37" fillId="0" borderId="22" xfId="0" applyFont="1" applyBorder="1" applyAlignment="1">
      <alignment horizontal="center" vertical="center" wrapText="1"/>
    </xf>
    <xf numFmtId="0" fontId="37" fillId="0" borderId="50" xfId="0" applyFont="1" applyBorder="1" applyAlignment="1">
      <alignment horizontal="center" vertical="center" wrapText="1"/>
    </xf>
    <xf numFmtId="0" fontId="67" fillId="0" borderId="25" xfId="0" applyFont="1" applyBorder="1" applyAlignment="1">
      <alignment horizontal="center"/>
    </xf>
    <xf numFmtId="196" fontId="5" fillId="0" borderId="12" xfId="0" applyNumberFormat="1" applyFont="1" applyFill="1" applyBorder="1" applyAlignment="1">
      <alignment horizontal="left" vertical="center" wrapText="1"/>
    </xf>
    <xf numFmtId="196" fontId="5" fillId="0" borderId="26" xfId="0" applyNumberFormat="1" applyFont="1" applyFill="1" applyBorder="1" applyAlignment="1">
      <alignment horizontal="left" vertical="center" wrapText="1"/>
    </xf>
    <xf numFmtId="196" fontId="5" fillId="0" borderId="27" xfId="0" applyNumberFormat="1" applyFont="1" applyFill="1" applyBorder="1" applyAlignment="1">
      <alignment horizontal="left" vertical="center" wrapText="1"/>
    </xf>
    <xf numFmtId="196" fontId="6" fillId="0" borderId="0" xfId="0" applyNumberFormat="1" applyFont="1" applyFill="1" applyBorder="1" applyAlignment="1">
      <alignment horizontal="left" vertical="center"/>
    </xf>
    <xf numFmtId="196" fontId="6" fillId="0" borderId="28" xfId="0" applyNumberFormat="1" applyFont="1" applyFill="1" applyBorder="1" applyAlignment="1">
      <alignment horizontal="left" vertical="center"/>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Fill="1" applyBorder="1" applyAlignment="1">
      <alignment horizontal="center" vertical="center" wrapText="1"/>
    </xf>
    <xf numFmtId="0" fontId="0" fillId="0" borderId="24" xfId="0" applyFill="1" applyBorder="1" applyAlignment="1">
      <alignment/>
    </xf>
    <xf numFmtId="0" fontId="11" fillId="0" borderId="0" xfId="57" applyFont="1" applyAlignment="1">
      <alignment horizontal="center"/>
      <protection/>
    </xf>
    <xf numFmtId="0" fontId="35" fillId="0" borderId="0" xfId="57" applyFont="1" applyAlignment="1">
      <alignment horizontal="center"/>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0" xfId="0" applyFont="1" applyBorder="1" applyAlignment="1">
      <alignment horizontal="center" vertical="center" wrapText="1"/>
    </xf>
    <xf numFmtId="191" fontId="38" fillId="0" borderId="13" xfId="42" applyNumberFormat="1" applyFont="1" applyBorder="1" applyAlignment="1">
      <alignment/>
    </xf>
    <xf numFmtId="43" fontId="0" fillId="0" borderId="0" xfId="0" applyNumberFormat="1" applyAlignment="1">
      <alignment/>
    </xf>
    <xf numFmtId="204" fontId="4" fillId="0" borderId="10" xfId="42" applyNumberFormat="1" applyFont="1" applyFill="1" applyBorder="1" applyAlignment="1">
      <alignment vertical="center" wrapText="1"/>
    </xf>
    <xf numFmtId="0" fontId="8" fillId="0" borderId="14"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2"/>
  <sheetViews>
    <sheetView tabSelected="1" zoomScalePageLayoutView="0" workbookViewId="0" topLeftCell="A16">
      <selection activeCell="C29" sqref="C29"/>
    </sheetView>
  </sheetViews>
  <sheetFormatPr defaultColWidth="9.140625" defaultRowHeight="15"/>
  <cols>
    <col min="1" max="1" width="8.57421875" style="1" customWidth="1"/>
    <col min="2" max="2" width="4.00390625" style="1" customWidth="1"/>
    <col min="3" max="3" width="57.8515625" style="1" customWidth="1"/>
    <col min="4" max="4" width="11.421875" style="1" customWidth="1"/>
    <col min="5" max="5" width="11.57421875" style="1" customWidth="1"/>
    <col min="6" max="6" width="11.00390625" style="1" customWidth="1"/>
    <col min="7" max="7" width="11.7109375" style="1" customWidth="1"/>
    <col min="8" max="8" width="12.00390625" style="1" customWidth="1"/>
    <col min="9" max="9" width="15.28125" style="1" customWidth="1"/>
    <col min="10" max="10" width="9.140625" style="1" customWidth="1"/>
    <col min="11" max="11" width="18.8515625" style="1" customWidth="1"/>
    <col min="12" max="12" width="9.8515625" style="1" bestFit="1" customWidth="1"/>
    <col min="13" max="16384" width="9.140625" style="1" customWidth="1"/>
  </cols>
  <sheetData>
    <row r="1" ht="9.75" customHeight="1" thickBot="1">
      <c r="B1" s="2"/>
    </row>
    <row r="2" spans="1:9" ht="39.75" customHeight="1">
      <c r="A2" s="168" t="s">
        <v>140</v>
      </c>
      <c r="B2" s="169"/>
      <c r="C2" s="169"/>
      <c r="D2" s="169"/>
      <c r="E2" s="169"/>
      <c r="F2" s="169"/>
      <c r="G2" s="169"/>
      <c r="H2" s="169"/>
      <c r="I2" s="170"/>
    </row>
    <row r="3" spans="1:9" ht="20.25" customHeight="1">
      <c r="A3" s="171" t="s">
        <v>105</v>
      </c>
      <c r="B3" s="172"/>
      <c r="C3" s="172"/>
      <c r="D3" s="172"/>
      <c r="E3" s="172"/>
      <c r="F3" s="172"/>
      <c r="G3" s="172"/>
      <c r="H3" s="172"/>
      <c r="I3" s="173"/>
    </row>
    <row r="4" spans="1:9" ht="20.25" customHeight="1">
      <c r="A4" s="174" t="s">
        <v>134</v>
      </c>
      <c r="B4" s="175"/>
      <c r="C4" s="175"/>
      <c r="D4" s="175"/>
      <c r="E4" s="175"/>
      <c r="F4" s="175"/>
      <c r="G4" s="175"/>
      <c r="H4" s="175"/>
      <c r="I4" s="176"/>
    </row>
    <row r="5" spans="1:11" ht="21.75" customHeight="1">
      <c r="A5" s="177" t="s">
        <v>25</v>
      </c>
      <c r="B5" s="178"/>
      <c r="C5" s="178"/>
      <c r="D5" s="178"/>
      <c r="E5" s="178"/>
      <c r="F5" s="178"/>
      <c r="G5" s="178"/>
      <c r="H5" s="178"/>
      <c r="I5" s="179"/>
      <c r="K5" s="9"/>
    </row>
    <row r="6" spans="1:10" ht="24" customHeight="1" thickBot="1">
      <c r="A6" s="180" t="s">
        <v>142</v>
      </c>
      <c r="B6" s="181"/>
      <c r="C6" s="181"/>
      <c r="D6" s="181"/>
      <c r="E6" s="181"/>
      <c r="F6" s="181"/>
      <c r="G6" s="181"/>
      <c r="H6" s="181"/>
      <c r="I6" s="182"/>
      <c r="J6" s="3"/>
    </row>
    <row r="7" spans="1:10" ht="23.25" customHeight="1" thickBot="1">
      <c r="A7" s="85"/>
      <c r="B7" s="86"/>
      <c r="C7" s="87"/>
      <c r="D7" s="191" t="s">
        <v>30</v>
      </c>
      <c r="E7" s="192"/>
      <c r="F7" s="192"/>
      <c r="G7" s="192"/>
      <c r="H7" s="192"/>
      <c r="I7" s="88" t="s">
        <v>18</v>
      </c>
      <c r="J7" s="3"/>
    </row>
    <row r="8" spans="1:9" ht="36.75" customHeight="1" thickBot="1">
      <c r="A8" s="183" t="s">
        <v>139</v>
      </c>
      <c r="B8" s="186"/>
      <c r="C8" s="189" t="s">
        <v>0</v>
      </c>
      <c r="D8" s="183" t="s">
        <v>112</v>
      </c>
      <c r="E8" s="184"/>
      <c r="F8" s="185"/>
      <c r="G8" s="183" t="s">
        <v>113</v>
      </c>
      <c r="H8" s="185"/>
      <c r="I8" s="89" t="s">
        <v>27</v>
      </c>
    </row>
    <row r="9" spans="1:11" ht="50.25" customHeight="1" thickBot="1">
      <c r="A9" s="187"/>
      <c r="B9" s="188"/>
      <c r="C9" s="190"/>
      <c r="D9" s="90" t="s">
        <v>143</v>
      </c>
      <c r="E9" s="91" t="s">
        <v>144</v>
      </c>
      <c r="F9" s="91" t="s">
        <v>118</v>
      </c>
      <c r="G9" s="91" t="s">
        <v>145</v>
      </c>
      <c r="H9" s="91" t="s">
        <v>118</v>
      </c>
      <c r="I9" s="91" t="s">
        <v>146</v>
      </c>
      <c r="K9" s="58"/>
    </row>
    <row r="10" spans="1:11" ht="18.75">
      <c r="A10" s="158">
        <v>1</v>
      </c>
      <c r="B10" s="159"/>
      <c r="C10" s="92" t="s">
        <v>1</v>
      </c>
      <c r="D10" s="93"/>
      <c r="E10" s="93"/>
      <c r="F10" s="93"/>
      <c r="G10" s="93"/>
      <c r="H10" s="93"/>
      <c r="I10" s="94"/>
      <c r="K10" s="122"/>
    </row>
    <row r="11" spans="1:11" ht="18.75">
      <c r="A11" s="160">
        <v>2</v>
      </c>
      <c r="B11" s="161"/>
      <c r="C11" s="95" t="s">
        <v>10</v>
      </c>
      <c r="D11" s="96">
        <v>5.612</v>
      </c>
      <c r="E11" s="96">
        <v>3.385</v>
      </c>
      <c r="F11" s="96">
        <v>2.268</v>
      </c>
      <c r="G11" s="96">
        <v>9.03</v>
      </c>
      <c r="H11" s="96">
        <v>4.38</v>
      </c>
      <c r="I11" s="97">
        <v>10.159</v>
      </c>
      <c r="K11" s="123"/>
    </row>
    <row r="12" spans="1:11" ht="18.75">
      <c r="A12" s="162">
        <v>3</v>
      </c>
      <c r="B12" s="163"/>
      <c r="C12" s="98" t="s">
        <v>19</v>
      </c>
      <c r="D12" s="96">
        <f aca="true" t="shared" si="0" ref="D12:I12">D10+D11</f>
        <v>5.612</v>
      </c>
      <c r="E12" s="96">
        <f t="shared" si="0"/>
        <v>3.385</v>
      </c>
      <c r="F12" s="96">
        <f t="shared" si="0"/>
        <v>2.268</v>
      </c>
      <c r="G12" s="96">
        <f t="shared" si="0"/>
        <v>9.03</v>
      </c>
      <c r="H12" s="96">
        <f t="shared" si="0"/>
        <v>4.38</v>
      </c>
      <c r="I12" s="96">
        <f t="shared" si="0"/>
        <v>10.159</v>
      </c>
      <c r="K12" s="123"/>
    </row>
    <row r="13" spans="1:11" ht="18.75">
      <c r="A13" s="158">
        <v>4</v>
      </c>
      <c r="B13" s="159"/>
      <c r="C13" s="98" t="s">
        <v>3</v>
      </c>
      <c r="D13" s="96"/>
      <c r="E13" s="96" t="s">
        <v>2</v>
      </c>
      <c r="F13" s="96"/>
      <c r="G13" s="96" t="s">
        <v>2</v>
      </c>
      <c r="H13" s="96" t="s">
        <v>2</v>
      </c>
      <c r="I13" s="97" t="s">
        <v>2</v>
      </c>
      <c r="K13" s="123"/>
    </row>
    <row r="14" spans="1:11" ht="18.75">
      <c r="A14" s="156" t="s">
        <v>4</v>
      </c>
      <c r="B14" s="157"/>
      <c r="C14" s="99" t="s">
        <v>7</v>
      </c>
      <c r="D14" s="96">
        <v>0.728</v>
      </c>
      <c r="E14" s="96">
        <v>0.57</v>
      </c>
      <c r="F14" s="96">
        <v>1.47</v>
      </c>
      <c r="G14" s="96">
        <v>1.298</v>
      </c>
      <c r="H14" s="96">
        <v>2.94</v>
      </c>
      <c r="I14" s="97">
        <v>4.97</v>
      </c>
      <c r="K14" s="123"/>
    </row>
    <row r="15" spans="1:13" ht="18.75">
      <c r="A15" s="156" t="s">
        <v>5</v>
      </c>
      <c r="B15" s="157"/>
      <c r="C15" s="99" t="s">
        <v>16</v>
      </c>
      <c r="D15" s="96"/>
      <c r="E15" s="96">
        <v>0.018</v>
      </c>
      <c r="F15" s="96">
        <v>0.161</v>
      </c>
      <c r="G15" s="96">
        <v>0.01863</v>
      </c>
      <c r="H15" s="96">
        <v>0.323</v>
      </c>
      <c r="I15" s="97">
        <v>0.648</v>
      </c>
      <c r="K15" s="123"/>
      <c r="M15" s="4"/>
    </row>
    <row r="16" spans="1:13" ht="18.75">
      <c r="A16" s="156" t="s">
        <v>6</v>
      </c>
      <c r="B16" s="157"/>
      <c r="C16" s="99" t="s">
        <v>76</v>
      </c>
      <c r="D16" s="96">
        <v>0</v>
      </c>
      <c r="E16" s="96">
        <v>0</v>
      </c>
      <c r="F16" s="96">
        <v>0</v>
      </c>
      <c r="G16" s="96">
        <v>0</v>
      </c>
      <c r="H16" s="96">
        <v>0</v>
      </c>
      <c r="I16" s="97"/>
      <c r="K16" s="123"/>
      <c r="M16" s="4"/>
    </row>
    <row r="17" spans="1:11" ht="18.75">
      <c r="A17" s="156" t="s">
        <v>75</v>
      </c>
      <c r="B17" s="157"/>
      <c r="C17" s="99" t="s">
        <v>8</v>
      </c>
      <c r="D17" s="96">
        <v>2.36301</v>
      </c>
      <c r="E17" s="96">
        <v>2.469</v>
      </c>
      <c r="F17" s="96">
        <v>2.717</v>
      </c>
      <c r="G17" s="96">
        <v>4.89434</v>
      </c>
      <c r="H17" s="96">
        <v>4.98</v>
      </c>
      <c r="I17" s="121">
        <v>9.897</v>
      </c>
      <c r="K17" s="123"/>
    </row>
    <row r="18" spans="1:11" ht="18.75">
      <c r="A18" s="156"/>
      <c r="B18" s="157"/>
      <c r="C18" s="98" t="s">
        <v>9</v>
      </c>
      <c r="D18" s="96">
        <f aca="true" t="shared" si="1" ref="D18:I18">SUM(D14:D17)</f>
        <v>3.09101</v>
      </c>
      <c r="E18" s="96">
        <f t="shared" si="1"/>
        <v>3.057</v>
      </c>
      <c r="F18" s="96">
        <f>SUM(F14:F17)</f>
        <v>4.348</v>
      </c>
      <c r="G18" s="96">
        <f t="shared" si="1"/>
        <v>6.21097</v>
      </c>
      <c r="H18" s="96">
        <f>SUM(H14:H17)</f>
        <v>8.243</v>
      </c>
      <c r="I18" s="97">
        <f t="shared" si="1"/>
        <v>15.515</v>
      </c>
      <c r="K18" s="123"/>
    </row>
    <row r="19" spans="1:11" ht="18.75">
      <c r="A19" s="158">
        <v>5</v>
      </c>
      <c r="B19" s="159"/>
      <c r="C19" s="100" t="s">
        <v>11</v>
      </c>
      <c r="D19" s="96">
        <f aca="true" t="shared" si="2" ref="D19:I19">D12-D18</f>
        <v>2.5209900000000003</v>
      </c>
      <c r="E19" s="96">
        <f t="shared" si="2"/>
        <v>0.32799999999999985</v>
      </c>
      <c r="F19" s="96">
        <f>F12-F18</f>
        <v>-2.08</v>
      </c>
      <c r="G19" s="96">
        <f t="shared" si="2"/>
        <v>2.8190299999999997</v>
      </c>
      <c r="H19" s="96">
        <f>H12-H18</f>
        <v>-3.8630000000000004</v>
      </c>
      <c r="I19" s="97">
        <f t="shared" si="2"/>
        <v>-5.356</v>
      </c>
      <c r="K19" s="123"/>
    </row>
    <row r="20" spans="1:11" ht="18.75">
      <c r="A20" s="160">
        <v>6</v>
      </c>
      <c r="B20" s="161"/>
      <c r="C20" s="101" t="s">
        <v>12</v>
      </c>
      <c r="D20" s="96"/>
      <c r="E20" s="96"/>
      <c r="F20" s="96"/>
      <c r="G20" s="96"/>
      <c r="H20" s="96"/>
      <c r="I20" s="97"/>
      <c r="K20" s="123"/>
    </row>
    <row r="21" spans="1:11" ht="18.75">
      <c r="A21" s="166" t="s">
        <v>4</v>
      </c>
      <c r="B21" s="167"/>
      <c r="C21" s="101" t="s">
        <v>20</v>
      </c>
      <c r="D21" s="96">
        <v>0</v>
      </c>
      <c r="E21" s="96">
        <v>0</v>
      </c>
      <c r="F21" s="96">
        <v>0</v>
      </c>
      <c r="G21" s="96">
        <v>0</v>
      </c>
      <c r="H21" s="96">
        <v>0</v>
      </c>
      <c r="I21" s="97">
        <v>0</v>
      </c>
      <c r="K21" s="123"/>
    </row>
    <row r="22" spans="1:11" ht="18.75">
      <c r="A22" s="166" t="s">
        <v>5</v>
      </c>
      <c r="B22" s="167"/>
      <c r="C22" s="101" t="s">
        <v>22</v>
      </c>
      <c r="D22" s="96"/>
      <c r="E22" s="96">
        <v>0</v>
      </c>
      <c r="F22" s="96"/>
      <c r="G22" s="96">
        <v>0</v>
      </c>
      <c r="H22" s="96">
        <v>0</v>
      </c>
      <c r="I22" s="97"/>
      <c r="K22" s="123"/>
    </row>
    <row r="23" spans="1:11" ht="18.75">
      <c r="A23" s="166" t="s">
        <v>6</v>
      </c>
      <c r="B23" s="167"/>
      <c r="C23" s="101" t="s">
        <v>21</v>
      </c>
      <c r="D23" s="96">
        <v>0</v>
      </c>
      <c r="E23" s="96">
        <v>0</v>
      </c>
      <c r="F23" s="96">
        <v>0</v>
      </c>
      <c r="G23" s="96">
        <v>0</v>
      </c>
      <c r="H23" s="96">
        <v>0</v>
      </c>
      <c r="I23" s="97">
        <v>0.111</v>
      </c>
      <c r="K23" s="123"/>
    </row>
    <row r="24" spans="1:11" ht="18.75">
      <c r="A24" s="162"/>
      <c r="B24" s="163"/>
      <c r="C24" s="101" t="s">
        <v>23</v>
      </c>
      <c r="D24" s="96">
        <f aca="true" t="shared" si="3" ref="D24:I24">SUM(D21:D23)</f>
        <v>0</v>
      </c>
      <c r="E24" s="96">
        <f t="shared" si="3"/>
        <v>0</v>
      </c>
      <c r="F24" s="96">
        <f t="shared" si="3"/>
        <v>0</v>
      </c>
      <c r="G24" s="96">
        <f t="shared" si="3"/>
        <v>0</v>
      </c>
      <c r="H24" s="96">
        <f t="shared" si="3"/>
        <v>0</v>
      </c>
      <c r="I24" s="97">
        <f t="shared" si="3"/>
        <v>0.111</v>
      </c>
      <c r="K24" s="123"/>
    </row>
    <row r="25" spans="1:11" ht="18.75">
      <c r="A25" s="158">
        <v>7</v>
      </c>
      <c r="B25" s="159"/>
      <c r="C25" s="102" t="s">
        <v>24</v>
      </c>
      <c r="D25" s="96">
        <f>D19-D24</f>
        <v>2.5209900000000003</v>
      </c>
      <c r="E25" s="96">
        <f>E19-E24</f>
        <v>0.32799999999999985</v>
      </c>
      <c r="F25" s="96">
        <f>F19-F24</f>
        <v>-2.08</v>
      </c>
      <c r="G25" s="96">
        <f>G19-G24</f>
        <v>2.8190299999999997</v>
      </c>
      <c r="H25" s="96">
        <f>H19-H24</f>
        <v>-3.8630000000000004</v>
      </c>
      <c r="I25" s="97">
        <f>I19+I24</f>
        <v>-5.245</v>
      </c>
      <c r="J25" s="124"/>
      <c r="K25" s="123"/>
    </row>
    <row r="26" spans="1:11" ht="18.75">
      <c r="A26" s="160">
        <v>8</v>
      </c>
      <c r="B26" s="161"/>
      <c r="C26" s="101" t="s">
        <v>13</v>
      </c>
      <c r="D26" s="96"/>
      <c r="E26" s="96">
        <v>0</v>
      </c>
      <c r="F26" s="96"/>
      <c r="G26" s="96">
        <v>0</v>
      </c>
      <c r="H26" s="96">
        <v>0</v>
      </c>
      <c r="I26" s="97">
        <v>0</v>
      </c>
      <c r="K26" s="123"/>
    </row>
    <row r="27" spans="1:12" ht="18.75">
      <c r="A27" s="160">
        <v>9</v>
      </c>
      <c r="B27" s="161"/>
      <c r="C27" s="102" t="s">
        <v>26</v>
      </c>
      <c r="D27" s="96">
        <f aca="true" t="shared" si="4" ref="D27:I27">D25+D26</f>
        <v>2.5209900000000003</v>
      </c>
      <c r="E27" s="96">
        <f t="shared" si="4"/>
        <v>0.32799999999999985</v>
      </c>
      <c r="F27" s="96">
        <f>F25+F26</f>
        <v>-2.08</v>
      </c>
      <c r="G27" s="96">
        <f t="shared" si="4"/>
        <v>2.8190299999999997</v>
      </c>
      <c r="H27" s="96">
        <f>H25+H26</f>
        <v>-3.8630000000000004</v>
      </c>
      <c r="I27" s="97">
        <f t="shared" si="4"/>
        <v>-5.245</v>
      </c>
      <c r="J27" s="5"/>
      <c r="K27" s="123"/>
      <c r="L27" s="6"/>
    </row>
    <row r="28" spans="1:11" ht="18.75">
      <c r="A28" s="160">
        <v>10</v>
      </c>
      <c r="B28" s="161"/>
      <c r="C28" s="101" t="s">
        <v>160</v>
      </c>
      <c r="D28" s="96">
        <v>240</v>
      </c>
      <c r="E28" s="96">
        <v>240</v>
      </c>
      <c r="F28" s="96">
        <v>240</v>
      </c>
      <c r="G28" s="96">
        <v>240</v>
      </c>
      <c r="H28" s="96">
        <v>240</v>
      </c>
      <c r="I28" s="97">
        <v>240</v>
      </c>
      <c r="K28" s="123"/>
    </row>
    <row r="29" spans="1:11" ht="18.75">
      <c r="A29" s="160">
        <v>11</v>
      </c>
      <c r="B29" s="161"/>
      <c r="C29" s="101" t="s">
        <v>14</v>
      </c>
      <c r="D29" s="96" t="s">
        <v>2</v>
      </c>
      <c r="E29" s="96" t="s">
        <v>2</v>
      </c>
      <c r="F29" s="96" t="s">
        <v>2</v>
      </c>
      <c r="G29" s="96" t="s">
        <v>2</v>
      </c>
      <c r="H29" s="96" t="s">
        <v>2</v>
      </c>
      <c r="I29" s="97" t="s">
        <v>2</v>
      </c>
      <c r="K29" s="123"/>
    </row>
    <row r="30" spans="1:11" ht="18.75">
      <c r="A30" s="160">
        <v>12</v>
      </c>
      <c r="B30" s="161"/>
      <c r="C30" s="101" t="s">
        <v>15</v>
      </c>
      <c r="D30" s="96"/>
      <c r="E30" s="96"/>
      <c r="F30" s="96"/>
      <c r="G30" s="96"/>
      <c r="H30" s="96"/>
      <c r="I30" s="97"/>
      <c r="K30" s="123"/>
    </row>
    <row r="31" spans="1:11" ht="19.5" thickBot="1">
      <c r="A31" s="164" t="s">
        <v>4</v>
      </c>
      <c r="B31" s="165"/>
      <c r="C31" s="101" t="s">
        <v>138</v>
      </c>
      <c r="D31" s="96">
        <f aca="true" t="shared" si="5" ref="D31:I31">D27/48</f>
        <v>0.05252062500000001</v>
      </c>
      <c r="E31" s="96">
        <f t="shared" si="5"/>
        <v>0.00683333333333333</v>
      </c>
      <c r="F31" s="96">
        <f>F27/48</f>
        <v>-0.043333333333333335</v>
      </c>
      <c r="G31" s="96">
        <f t="shared" si="5"/>
        <v>0.05872979166666666</v>
      </c>
      <c r="H31" s="96">
        <f>H27/48</f>
        <v>-0.08047916666666667</v>
      </c>
      <c r="I31" s="97">
        <f t="shared" si="5"/>
        <v>-0.10927083333333333</v>
      </c>
      <c r="K31" s="123"/>
    </row>
    <row r="32" spans="1:11" ht="36" customHeight="1">
      <c r="A32" s="119" t="s">
        <v>137</v>
      </c>
      <c r="B32" s="103" t="s">
        <v>123</v>
      </c>
      <c r="C32" s="144" t="s">
        <v>135</v>
      </c>
      <c r="D32" s="144"/>
      <c r="E32" s="144"/>
      <c r="F32" s="144"/>
      <c r="G32" s="144"/>
      <c r="H32" s="144"/>
      <c r="I32" s="145"/>
      <c r="K32" s="122"/>
    </row>
    <row r="33" spans="1:9" ht="36" customHeight="1">
      <c r="A33" s="104"/>
      <c r="B33" s="105" t="s">
        <v>124</v>
      </c>
      <c r="C33" s="146" t="s">
        <v>152</v>
      </c>
      <c r="D33" s="146"/>
      <c r="E33" s="146"/>
      <c r="F33" s="146"/>
      <c r="G33" s="146"/>
      <c r="H33" s="146"/>
      <c r="I33" s="147"/>
    </row>
    <row r="34" spans="1:9" ht="37.5" customHeight="1">
      <c r="A34" s="106"/>
      <c r="B34" s="105" t="s">
        <v>125</v>
      </c>
      <c r="C34" s="146" t="s">
        <v>126</v>
      </c>
      <c r="D34" s="146"/>
      <c r="E34" s="146"/>
      <c r="F34" s="146"/>
      <c r="G34" s="146"/>
      <c r="H34" s="146"/>
      <c r="I34" s="147"/>
    </row>
    <row r="35" spans="1:9" ht="18.75">
      <c r="A35" s="107"/>
      <c r="B35" s="108" t="s">
        <v>127</v>
      </c>
      <c r="C35" s="148" t="s">
        <v>128</v>
      </c>
      <c r="D35" s="148"/>
      <c r="E35" s="148"/>
      <c r="F35" s="148"/>
      <c r="G35" s="148"/>
      <c r="H35" s="148"/>
      <c r="I35" s="149"/>
    </row>
    <row r="36" spans="1:9" ht="18.75">
      <c r="A36" s="109"/>
      <c r="B36" s="105" t="s">
        <v>129</v>
      </c>
      <c r="C36" s="150" t="s">
        <v>130</v>
      </c>
      <c r="D36" s="150"/>
      <c r="E36" s="150"/>
      <c r="F36" s="150"/>
      <c r="G36" s="150"/>
      <c r="H36" s="150"/>
      <c r="I36" s="151"/>
    </row>
    <row r="37" spans="1:9" ht="41.25" customHeight="1">
      <c r="A37" s="106"/>
      <c r="B37" s="105" t="s">
        <v>131</v>
      </c>
      <c r="C37" s="152" t="s">
        <v>151</v>
      </c>
      <c r="D37" s="152"/>
      <c r="E37" s="152"/>
      <c r="F37" s="152"/>
      <c r="G37" s="152"/>
      <c r="H37" s="152"/>
      <c r="I37" s="153"/>
    </row>
    <row r="38" spans="1:9" ht="57.75" customHeight="1">
      <c r="A38" s="104"/>
      <c r="B38" s="105" t="s">
        <v>132</v>
      </c>
      <c r="C38" s="146" t="s">
        <v>159</v>
      </c>
      <c r="D38" s="146"/>
      <c r="E38" s="146"/>
      <c r="F38" s="146"/>
      <c r="G38" s="146"/>
      <c r="H38" s="146"/>
      <c r="I38" s="147"/>
    </row>
    <row r="39" spans="1:9" ht="106.5" customHeight="1" thickBot="1">
      <c r="A39" s="110"/>
      <c r="B39" s="111" t="s">
        <v>133</v>
      </c>
      <c r="C39" s="154" t="s">
        <v>136</v>
      </c>
      <c r="D39" s="154"/>
      <c r="E39" s="154"/>
      <c r="F39" s="154"/>
      <c r="G39" s="154"/>
      <c r="H39" s="154"/>
      <c r="I39" s="155"/>
    </row>
    <row r="40" spans="1:9" ht="39.75" customHeight="1">
      <c r="A40" s="214"/>
      <c r="B40" s="105"/>
      <c r="C40" s="127"/>
      <c r="D40" s="127"/>
      <c r="E40" s="127"/>
      <c r="F40" s="127"/>
      <c r="G40" s="127"/>
      <c r="H40" s="127"/>
      <c r="I40" s="128"/>
    </row>
    <row r="41" spans="1:9" ht="18.75">
      <c r="A41" s="107" t="s">
        <v>153</v>
      </c>
      <c r="B41" s="112"/>
      <c r="C41" s="112"/>
      <c r="D41" s="114"/>
      <c r="E41" s="112"/>
      <c r="F41" s="112"/>
      <c r="G41" s="112" t="s">
        <v>28</v>
      </c>
      <c r="H41" s="112"/>
      <c r="I41" s="113"/>
    </row>
    <row r="42" spans="1:9" ht="19.5" thickBot="1">
      <c r="A42" s="115" t="s">
        <v>17</v>
      </c>
      <c r="B42" s="116"/>
      <c r="C42" s="116"/>
      <c r="D42" s="117"/>
      <c r="E42" s="116"/>
      <c r="F42" s="116"/>
      <c r="G42" s="116" t="s">
        <v>29</v>
      </c>
      <c r="H42" s="116"/>
      <c r="I42" s="118"/>
    </row>
  </sheetData>
  <sheetProtection/>
  <mergeCells count="40">
    <mergeCell ref="A23:B23"/>
    <mergeCell ref="A12:B12"/>
    <mergeCell ref="A10:B10"/>
    <mergeCell ref="A8:B9"/>
    <mergeCell ref="C8:C9"/>
    <mergeCell ref="D7:H7"/>
    <mergeCell ref="G8:H8"/>
    <mergeCell ref="A11:B11"/>
    <mergeCell ref="A2:I2"/>
    <mergeCell ref="A3:I3"/>
    <mergeCell ref="A4:I4"/>
    <mergeCell ref="A5:I5"/>
    <mergeCell ref="A6:I6"/>
    <mergeCell ref="D8:F8"/>
    <mergeCell ref="A27:B27"/>
    <mergeCell ref="A28:B28"/>
    <mergeCell ref="A29:B29"/>
    <mergeCell ref="A30:B30"/>
    <mergeCell ref="A31:B31"/>
    <mergeCell ref="A13:B13"/>
    <mergeCell ref="A14:B14"/>
    <mergeCell ref="A15:B15"/>
    <mergeCell ref="A21:B21"/>
    <mergeCell ref="A22:B22"/>
    <mergeCell ref="C38:I38"/>
    <mergeCell ref="C39:I39"/>
    <mergeCell ref="A16:B16"/>
    <mergeCell ref="A17:B17"/>
    <mergeCell ref="A18:B18"/>
    <mergeCell ref="A19:B19"/>
    <mergeCell ref="A20:B20"/>
    <mergeCell ref="A24:B24"/>
    <mergeCell ref="A25:B25"/>
    <mergeCell ref="A26:B26"/>
    <mergeCell ref="C32:I32"/>
    <mergeCell ref="C33:I33"/>
    <mergeCell ref="C34:I34"/>
    <mergeCell ref="C35:I35"/>
    <mergeCell ref="C36:I36"/>
    <mergeCell ref="C37:I37"/>
  </mergeCells>
  <printOptions/>
  <pageMargins left="0.11811023622047245" right="0" top="0.15748031496062992" bottom="0.03937007874015748" header="0.31496062992125984" footer="0.1574803149606299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H53"/>
  <sheetViews>
    <sheetView zoomScalePageLayoutView="0" workbookViewId="0" topLeftCell="A1">
      <selection activeCell="B34" sqref="B34"/>
    </sheetView>
  </sheetViews>
  <sheetFormatPr defaultColWidth="9.140625" defaultRowHeight="15"/>
  <cols>
    <col min="1" max="1" width="8.57421875" style="0" customWidth="1"/>
    <col min="2" max="2" width="29.00390625" style="0" customWidth="1"/>
    <col min="3" max="3" width="24.421875" style="0" customWidth="1"/>
    <col min="4" max="4" width="23.7109375" style="0" customWidth="1"/>
    <col min="6" max="6" width="14.28125" style="0" bestFit="1" customWidth="1"/>
  </cols>
  <sheetData>
    <row r="1" spans="1:4" ht="15">
      <c r="A1" s="193" t="s">
        <v>31</v>
      </c>
      <c r="B1" s="193"/>
      <c r="C1" s="193"/>
      <c r="D1" s="193"/>
    </row>
    <row r="2" spans="1:4" ht="15">
      <c r="A2" s="193" t="s">
        <v>32</v>
      </c>
      <c r="B2" s="193"/>
      <c r="C2" s="193"/>
      <c r="D2" s="193"/>
    </row>
    <row r="3" spans="1:4" ht="15">
      <c r="A3" s="193" t="s">
        <v>106</v>
      </c>
      <c r="B3" s="193"/>
      <c r="C3" s="193"/>
      <c r="D3" s="193"/>
    </row>
    <row r="4" spans="1:4" ht="15.75" thickBot="1">
      <c r="A4" s="196" t="s">
        <v>107</v>
      </c>
      <c r="B4" s="196"/>
      <c r="C4" s="196"/>
      <c r="D4" s="196"/>
    </row>
    <row r="5" spans="1:4" ht="63" customHeight="1" thickBot="1">
      <c r="A5" s="194" t="s">
        <v>33</v>
      </c>
      <c r="B5" s="195"/>
      <c r="C5" s="30" t="s">
        <v>147</v>
      </c>
      <c r="D5" s="30" t="s">
        <v>154</v>
      </c>
    </row>
    <row r="6" spans="1:4" ht="15">
      <c r="A6" s="11" t="s">
        <v>34</v>
      </c>
      <c r="B6" s="12" t="s">
        <v>35</v>
      </c>
      <c r="C6" s="13"/>
      <c r="D6" s="131"/>
    </row>
    <row r="7" spans="1:6" ht="15">
      <c r="A7" s="16">
        <v>1</v>
      </c>
      <c r="B7" s="15" t="s">
        <v>36</v>
      </c>
      <c r="C7" s="14"/>
      <c r="D7" s="131"/>
      <c r="F7" s="59"/>
    </row>
    <row r="8" spans="1:6" ht="15">
      <c r="A8" s="16"/>
      <c r="B8" s="17" t="s">
        <v>37</v>
      </c>
      <c r="C8" s="18">
        <v>0.13267</v>
      </c>
      <c r="D8" s="130">
        <v>0.151</v>
      </c>
      <c r="F8" s="125"/>
    </row>
    <row r="9" spans="1:6" ht="15">
      <c r="A9" s="16"/>
      <c r="B9" s="17" t="s">
        <v>38</v>
      </c>
      <c r="C9" s="18">
        <v>0</v>
      </c>
      <c r="D9" s="130">
        <v>1.055</v>
      </c>
      <c r="F9" s="125"/>
    </row>
    <row r="10" spans="1:6" ht="15">
      <c r="A10" s="16"/>
      <c r="B10" s="17" t="s">
        <v>39</v>
      </c>
      <c r="C10" s="18">
        <f>8567148/100000</f>
        <v>85.67148</v>
      </c>
      <c r="D10" s="130">
        <v>89.052</v>
      </c>
      <c r="F10" s="125"/>
    </row>
    <row r="11" spans="1:7" ht="15">
      <c r="A11" s="16"/>
      <c r="B11" s="17" t="s">
        <v>40</v>
      </c>
      <c r="C11" s="18"/>
      <c r="D11" s="131" t="s">
        <v>119</v>
      </c>
      <c r="F11" s="125"/>
      <c r="G11" s="34"/>
    </row>
    <row r="12" spans="1:6" ht="15">
      <c r="A12" s="16"/>
      <c r="B12" s="15" t="s">
        <v>41</v>
      </c>
      <c r="C12" s="33">
        <f>SUM(C8:C11)</f>
        <v>85.80415</v>
      </c>
      <c r="D12" s="132">
        <f>SUM(D8:D11)</f>
        <v>90.25800000000001</v>
      </c>
      <c r="F12" s="125"/>
    </row>
    <row r="13" spans="1:6" ht="15">
      <c r="A13" s="16"/>
      <c r="B13" s="15"/>
      <c r="C13" s="18"/>
      <c r="D13" s="131"/>
      <c r="F13" s="125"/>
    </row>
    <row r="14" spans="1:6" ht="15">
      <c r="A14" s="16">
        <v>2</v>
      </c>
      <c r="B14" s="15" t="s">
        <v>42</v>
      </c>
      <c r="C14" s="18"/>
      <c r="D14" s="131"/>
      <c r="F14" s="126"/>
    </row>
    <row r="15" spans="1:6" ht="15">
      <c r="A15" s="19" t="s">
        <v>43</v>
      </c>
      <c r="B15" s="17" t="s">
        <v>44</v>
      </c>
      <c r="C15" s="18">
        <v>0</v>
      </c>
      <c r="D15" s="131" t="s">
        <v>119</v>
      </c>
      <c r="F15" s="125"/>
    </row>
    <row r="16" spans="1:6" ht="15">
      <c r="A16" s="16" t="s">
        <v>45</v>
      </c>
      <c r="B16" s="17" t="s">
        <v>46</v>
      </c>
      <c r="C16" s="18">
        <v>20.62679</v>
      </c>
      <c r="D16" s="131">
        <v>14.745</v>
      </c>
      <c r="F16" s="125"/>
    </row>
    <row r="17" spans="1:6" ht="15">
      <c r="A17" s="16" t="s">
        <v>47</v>
      </c>
      <c r="B17" s="17" t="s">
        <v>141</v>
      </c>
      <c r="C17" s="18">
        <v>0</v>
      </c>
      <c r="D17" s="131">
        <v>0</v>
      </c>
      <c r="F17" s="125"/>
    </row>
    <row r="18" spans="1:6" ht="15">
      <c r="A18" s="16" t="s">
        <v>48</v>
      </c>
      <c r="B18" s="17" t="s">
        <v>49</v>
      </c>
      <c r="C18" s="18">
        <f>640141.6/100000</f>
        <v>6.401415999999999</v>
      </c>
      <c r="D18" s="131">
        <v>11.352</v>
      </c>
      <c r="F18" s="125"/>
    </row>
    <row r="19" spans="1:6" ht="15">
      <c r="A19" s="16" t="s">
        <v>120</v>
      </c>
      <c r="B19" s="17" t="s">
        <v>50</v>
      </c>
      <c r="C19" s="18">
        <f>2421052/100000</f>
        <v>24.21052</v>
      </c>
      <c r="D19" s="131">
        <v>20.933</v>
      </c>
      <c r="F19" s="125"/>
    </row>
    <row r="20" spans="1:6" ht="15">
      <c r="A20" s="16" t="s">
        <v>77</v>
      </c>
      <c r="B20" s="17" t="s">
        <v>78</v>
      </c>
      <c r="C20" s="18">
        <v>0</v>
      </c>
      <c r="D20" s="131"/>
      <c r="F20" s="125"/>
    </row>
    <row r="21" spans="1:6" ht="15">
      <c r="A21" s="16" t="s">
        <v>51</v>
      </c>
      <c r="B21" s="17" t="s">
        <v>52</v>
      </c>
      <c r="C21" s="18">
        <v>46.06445</v>
      </c>
      <c r="D21" s="131">
        <v>42.19</v>
      </c>
      <c r="F21" s="125"/>
    </row>
    <row r="22" spans="1:6" ht="15">
      <c r="A22" s="20"/>
      <c r="B22" s="15" t="s">
        <v>53</v>
      </c>
      <c r="C22" s="33">
        <f>SUM(C15:C21)</f>
        <v>97.30317600000001</v>
      </c>
      <c r="D22" s="133">
        <f>SUM(D15:D21)</f>
        <v>89.22</v>
      </c>
      <c r="F22" s="125"/>
    </row>
    <row r="23" spans="1:7" ht="16.5" thickBot="1">
      <c r="A23" s="20"/>
      <c r="B23" s="21" t="s">
        <v>54</v>
      </c>
      <c r="C23" s="28">
        <f>C12+C22</f>
        <v>183.107326</v>
      </c>
      <c r="D23" s="134">
        <f>D12+D22+0.001</f>
        <v>179.479</v>
      </c>
      <c r="F23" s="125"/>
      <c r="G23" s="8"/>
    </row>
    <row r="24" spans="1:4" ht="15">
      <c r="A24" s="16" t="s">
        <v>55</v>
      </c>
      <c r="B24" s="21" t="s">
        <v>56</v>
      </c>
      <c r="C24" s="18"/>
      <c r="D24" s="131"/>
    </row>
    <row r="25" spans="1:4" ht="15">
      <c r="A25" s="16">
        <v>1</v>
      </c>
      <c r="B25" s="15" t="s">
        <v>57</v>
      </c>
      <c r="C25" s="18"/>
      <c r="D25" s="131"/>
    </row>
    <row r="26" spans="1:4" ht="15">
      <c r="A26" s="20"/>
      <c r="B26" s="17" t="s">
        <v>58</v>
      </c>
      <c r="C26" s="18">
        <v>240</v>
      </c>
      <c r="D26" s="131">
        <v>240</v>
      </c>
    </row>
    <row r="27" spans="1:8" ht="25.5">
      <c r="A27" s="20"/>
      <c r="B27" s="17" t="s">
        <v>122</v>
      </c>
      <c r="C27" s="211">
        <v>-58.48628</v>
      </c>
      <c r="D27" s="130">
        <v>-61.305</v>
      </c>
      <c r="F27" s="59"/>
      <c r="H27" s="60"/>
    </row>
    <row r="28" spans="1:4" ht="15">
      <c r="A28" s="20"/>
      <c r="B28" s="17"/>
      <c r="C28" s="18"/>
      <c r="D28" s="131"/>
    </row>
    <row r="29" spans="1:4" ht="15">
      <c r="A29" s="20"/>
      <c r="B29" s="15" t="s">
        <v>59</v>
      </c>
      <c r="C29" s="33">
        <f>SUM(C26:C28)</f>
        <v>181.51372</v>
      </c>
      <c r="D29" s="132">
        <f>SUM(D26:D28)</f>
        <v>178.695</v>
      </c>
    </row>
    <row r="30" spans="1:4" ht="15">
      <c r="A30" s="20"/>
      <c r="B30" s="17"/>
      <c r="C30" s="22"/>
      <c r="D30" s="135"/>
    </row>
    <row r="31" spans="1:4" ht="15">
      <c r="A31" s="20">
        <v>2</v>
      </c>
      <c r="B31" s="17" t="s">
        <v>60</v>
      </c>
      <c r="C31" s="22">
        <v>0</v>
      </c>
      <c r="D31" s="135" t="s">
        <v>119</v>
      </c>
    </row>
    <row r="32" spans="1:4" ht="15">
      <c r="A32" s="20" t="s">
        <v>45</v>
      </c>
      <c r="B32" s="15" t="s">
        <v>61</v>
      </c>
      <c r="C32" s="23">
        <f>SUM(C30:C31)</f>
        <v>0</v>
      </c>
      <c r="D32" s="136">
        <v>0</v>
      </c>
    </row>
    <row r="33" spans="1:7" ht="15">
      <c r="A33" s="20"/>
      <c r="B33" s="15"/>
      <c r="C33" s="18"/>
      <c r="D33" s="131"/>
      <c r="G33" s="60"/>
    </row>
    <row r="34" spans="1:4" ht="15">
      <c r="A34" s="16" t="s">
        <v>43</v>
      </c>
      <c r="B34" s="15" t="s">
        <v>62</v>
      </c>
      <c r="C34" s="18">
        <v>0</v>
      </c>
      <c r="D34" s="131">
        <v>0</v>
      </c>
    </row>
    <row r="35" spans="1:4" ht="15">
      <c r="A35" s="16" t="s">
        <v>51</v>
      </c>
      <c r="B35" s="15" t="s">
        <v>63</v>
      </c>
      <c r="C35" s="18">
        <v>0</v>
      </c>
      <c r="D35" s="131">
        <v>0</v>
      </c>
    </row>
    <row r="36" spans="1:4" ht="15">
      <c r="A36" s="16" t="s">
        <v>64</v>
      </c>
      <c r="B36" s="15" t="s">
        <v>65</v>
      </c>
      <c r="C36" s="18">
        <v>0</v>
      </c>
      <c r="D36" s="131">
        <v>0</v>
      </c>
    </row>
    <row r="37" spans="1:4" ht="15">
      <c r="A37" s="20"/>
      <c r="B37" s="15" t="s">
        <v>66</v>
      </c>
      <c r="C37" s="32">
        <f>SUM(C34:C36)</f>
        <v>0</v>
      </c>
      <c r="D37" s="137">
        <f>SUM(D34:D36)</f>
        <v>0</v>
      </c>
    </row>
    <row r="38" spans="1:4" ht="15">
      <c r="A38" s="20"/>
      <c r="B38" s="15"/>
      <c r="C38" s="22"/>
      <c r="D38" s="135"/>
    </row>
    <row r="39" spans="1:4" ht="15">
      <c r="A39" s="20">
        <v>3</v>
      </c>
      <c r="B39" s="15" t="s">
        <v>67</v>
      </c>
      <c r="C39" s="22">
        <v>0</v>
      </c>
      <c r="D39" s="135" t="s">
        <v>119</v>
      </c>
    </row>
    <row r="40" spans="1:4" ht="15">
      <c r="A40" s="20" t="s">
        <v>45</v>
      </c>
      <c r="B40" s="15" t="s">
        <v>68</v>
      </c>
      <c r="C40" s="18">
        <v>0</v>
      </c>
      <c r="D40" s="135">
        <v>0</v>
      </c>
    </row>
    <row r="41" spans="1:6" ht="15">
      <c r="A41" s="20" t="s">
        <v>43</v>
      </c>
      <c r="B41" s="17" t="s">
        <v>69</v>
      </c>
      <c r="C41" s="18">
        <v>0</v>
      </c>
      <c r="D41" s="135">
        <v>0</v>
      </c>
      <c r="F41" s="60"/>
    </row>
    <row r="42" spans="1:6" ht="15">
      <c r="A42" s="20" t="s">
        <v>51</v>
      </c>
      <c r="B42" s="17" t="s">
        <v>70</v>
      </c>
      <c r="C42" s="18">
        <v>0.1932</v>
      </c>
      <c r="D42" s="130">
        <v>0.113</v>
      </c>
      <c r="F42" s="59"/>
    </row>
    <row r="43" spans="1:6" ht="15">
      <c r="A43" s="20" t="s">
        <v>64</v>
      </c>
      <c r="B43" s="17" t="s">
        <v>80</v>
      </c>
      <c r="C43" s="18">
        <v>0</v>
      </c>
      <c r="D43" s="130">
        <v>0</v>
      </c>
      <c r="E43" s="129"/>
      <c r="F43" s="7"/>
    </row>
    <row r="44" spans="1:4" ht="15">
      <c r="A44" s="20" t="s">
        <v>79</v>
      </c>
      <c r="B44" s="17" t="s">
        <v>71</v>
      </c>
      <c r="C44" s="18">
        <v>1.40042</v>
      </c>
      <c r="D44" s="130">
        <v>0.671</v>
      </c>
    </row>
    <row r="45" spans="1:6" ht="15">
      <c r="A45" s="20"/>
      <c r="B45" s="21" t="s">
        <v>72</v>
      </c>
      <c r="C45" s="140">
        <f>SUM(C39:C44)</f>
        <v>1.59362</v>
      </c>
      <c r="D45" s="139">
        <f>SUM(D39:D44)</f>
        <v>0.784</v>
      </c>
      <c r="F45" s="141">
        <f>D45-C45</f>
        <v>-0.80962</v>
      </c>
    </row>
    <row r="46" spans="1:6" ht="15">
      <c r="A46" s="24"/>
      <c r="B46" s="25" t="s">
        <v>73</v>
      </c>
      <c r="C46" s="138">
        <f>C37+C45</f>
        <v>1.59362</v>
      </c>
      <c r="D46" s="31">
        <f>D37+D45</f>
        <v>0.784</v>
      </c>
      <c r="F46" s="61"/>
    </row>
    <row r="47" spans="1:4" ht="15">
      <c r="A47" s="24"/>
      <c r="B47" s="25"/>
      <c r="C47" s="10"/>
      <c r="D47" s="79"/>
    </row>
    <row r="48" spans="1:6" ht="16.5" thickBot="1">
      <c r="A48" s="26"/>
      <c r="B48" s="27" t="s">
        <v>74</v>
      </c>
      <c r="C48" s="29">
        <f>C46+C29</f>
        <v>183.10734</v>
      </c>
      <c r="D48" s="80">
        <f>D46+D29</f>
        <v>179.47899999999998</v>
      </c>
      <c r="F48" s="8">
        <f>C48-C23</f>
        <v>1.3999999993075107E-05</v>
      </c>
    </row>
    <row r="49" spans="1:4" ht="15">
      <c r="A49" s="46"/>
      <c r="B49" s="47"/>
      <c r="C49" s="47"/>
      <c r="D49" s="48"/>
    </row>
    <row r="50" spans="1:4" ht="15">
      <c r="A50" s="49"/>
      <c r="B50" s="7"/>
      <c r="C50" s="7"/>
      <c r="D50" s="50" t="s">
        <v>28</v>
      </c>
    </row>
    <row r="51" spans="1:4" ht="15">
      <c r="A51" s="49"/>
      <c r="B51" s="7"/>
      <c r="C51" s="7"/>
      <c r="D51" s="50"/>
    </row>
    <row r="52" spans="1:4" ht="15">
      <c r="A52" s="49" t="s">
        <v>17</v>
      </c>
      <c r="B52" s="7"/>
      <c r="C52" s="7"/>
      <c r="D52" s="50"/>
    </row>
    <row r="53" spans="1:4" ht="15.75" thickBot="1">
      <c r="A53" s="120" t="s">
        <v>155</v>
      </c>
      <c r="B53" s="52"/>
      <c r="C53" s="52"/>
      <c r="D53" s="53" t="s">
        <v>29</v>
      </c>
    </row>
  </sheetData>
  <sheetProtection/>
  <mergeCells count="5">
    <mergeCell ref="A1:D1"/>
    <mergeCell ref="A2:D2"/>
    <mergeCell ref="A5:B5"/>
    <mergeCell ref="A4:D4"/>
    <mergeCell ref="A3:D3"/>
  </mergeCells>
  <printOptions/>
  <pageMargins left="0.7" right="0.7" top="0.75" bottom="0.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54"/>
  <sheetViews>
    <sheetView zoomScalePageLayoutView="0" workbookViewId="0" topLeftCell="A46">
      <selection activeCell="A53" sqref="A53"/>
    </sheetView>
  </sheetViews>
  <sheetFormatPr defaultColWidth="9.140625" defaultRowHeight="15"/>
  <cols>
    <col min="1" max="1" width="68.28125" style="0" customWidth="1"/>
    <col min="2" max="2" width="10.7109375" style="0" customWidth="1"/>
    <col min="3" max="3" width="17.7109375" style="78" customWidth="1"/>
    <col min="4" max="4" width="14.57421875" style="0" customWidth="1"/>
    <col min="6" max="6" width="14.8515625" style="0" bestFit="1" customWidth="1"/>
    <col min="8" max="8" width="11.28125" style="0" bestFit="1" customWidth="1"/>
    <col min="10" max="10" width="9.57421875" style="0" bestFit="1" customWidth="1"/>
    <col min="11" max="12" width="10.140625" style="0" bestFit="1" customWidth="1"/>
  </cols>
  <sheetData>
    <row r="1" spans="1:4" ht="21">
      <c r="A1" s="206" t="s">
        <v>81</v>
      </c>
      <c r="B1" s="206"/>
      <c r="C1" s="206"/>
      <c r="D1" s="206"/>
    </row>
    <row r="2" spans="1:4" ht="16.5" thickBot="1">
      <c r="A2" s="207" t="s">
        <v>32</v>
      </c>
      <c r="B2" s="207"/>
      <c r="C2" s="207"/>
      <c r="D2" s="207"/>
    </row>
    <row r="3" spans="1:4" ht="15.75" thickBot="1">
      <c r="A3" s="208" t="s">
        <v>148</v>
      </c>
      <c r="B3" s="209"/>
      <c r="C3" s="209"/>
      <c r="D3" s="210"/>
    </row>
    <row r="4" spans="1:4" ht="15.75" thickBot="1">
      <c r="A4" s="35"/>
      <c r="B4" s="36"/>
      <c r="C4" s="208" t="s">
        <v>109</v>
      </c>
      <c r="D4" s="210"/>
    </row>
    <row r="5" spans="1:4" ht="15">
      <c r="A5" s="202"/>
      <c r="B5" s="202" t="s">
        <v>82</v>
      </c>
      <c r="C5" s="204" t="s">
        <v>149</v>
      </c>
      <c r="D5" s="202" t="s">
        <v>150</v>
      </c>
    </row>
    <row r="6" spans="1:4" ht="42.75" customHeight="1" thickBot="1">
      <c r="A6" s="203"/>
      <c r="B6" s="203"/>
      <c r="C6" s="205"/>
      <c r="D6" s="203"/>
    </row>
    <row r="7" spans="1:4" ht="15">
      <c r="A7" s="37" t="s">
        <v>83</v>
      </c>
      <c r="B7" s="38"/>
      <c r="C7" s="69"/>
      <c r="D7" s="39"/>
    </row>
    <row r="8" spans="1:4" ht="15">
      <c r="A8" s="37"/>
      <c r="B8" s="38"/>
      <c r="C8" s="69"/>
      <c r="D8" s="39"/>
    </row>
    <row r="9" spans="1:6" ht="15">
      <c r="A9" s="40" t="s">
        <v>100</v>
      </c>
      <c r="B9" s="41"/>
      <c r="C9" s="70">
        <f>'Result 30-09-2022'!G27</f>
        <v>2.8190299999999997</v>
      </c>
      <c r="D9" s="62">
        <v>-5.356</v>
      </c>
      <c r="F9" s="8"/>
    </row>
    <row r="10" spans="1:6" ht="15">
      <c r="A10" s="40" t="s">
        <v>84</v>
      </c>
      <c r="B10" s="41"/>
      <c r="C10" s="70"/>
      <c r="D10" s="62"/>
      <c r="F10" s="61"/>
    </row>
    <row r="11" spans="1:6" ht="15">
      <c r="A11" s="40" t="s">
        <v>101</v>
      </c>
      <c r="B11" s="41"/>
      <c r="C11" s="70">
        <v>0</v>
      </c>
      <c r="D11" s="62">
        <v>-1.495</v>
      </c>
      <c r="F11" s="8"/>
    </row>
    <row r="12" spans="1:6" ht="15">
      <c r="A12" s="40" t="s">
        <v>85</v>
      </c>
      <c r="B12" s="41"/>
      <c r="C12" s="70">
        <v>-0.366</v>
      </c>
      <c r="D12" s="62">
        <v>-0.525</v>
      </c>
      <c r="F12" s="61"/>
    </row>
    <row r="13" spans="1:6" ht="15">
      <c r="A13" s="40" t="s">
        <v>114</v>
      </c>
      <c r="B13" s="41"/>
      <c r="C13" s="70">
        <v>-4.44</v>
      </c>
      <c r="D13" s="62">
        <v>0</v>
      </c>
      <c r="F13" s="61"/>
    </row>
    <row r="14" spans="1:6" ht="15">
      <c r="A14" s="40" t="s">
        <v>86</v>
      </c>
      <c r="B14" s="43"/>
      <c r="C14" s="70">
        <v>0.019</v>
      </c>
      <c r="D14" s="62">
        <v>0.648</v>
      </c>
      <c r="F14" s="8"/>
    </row>
    <row r="15" spans="1:6" ht="15">
      <c r="A15" s="142" t="s">
        <v>157</v>
      </c>
      <c r="B15" s="43"/>
      <c r="C15" s="70"/>
      <c r="D15" s="62">
        <v>0.121</v>
      </c>
      <c r="F15" s="8"/>
    </row>
    <row r="16" spans="1:6" ht="15">
      <c r="A16" s="142" t="s">
        <v>87</v>
      </c>
      <c r="B16" s="43"/>
      <c r="C16" s="70">
        <v>-4.223</v>
      </c>
      <c r="D16" s="62">
        <v>-7.577</v>
      </c>
      <c r="F16" s="61"/>
    </row>
    <row r="17" spans="1:4" ht="15">
      <c r="A17" s="142" t="s">
        <v>158</v>
      </c>
      <c r="B17" s="41"/>
      <c r="C17" s="71">
        <v>0</v>
      </c>
      <c r="D17" s="71">
        <v>0.114</v>
      </c>
    </row>
    <row r="18" spans="1:4" ht="15">
      <c r="A18" s="142" t="s">
        <v>102</v>
      </c>
      <c r="B18" s="41"/>
      <c r="C18" s="72">
        <f>SUM(C9:C17)</f>
        <v>-6.190970000000001</v>
      </c>
      <c r="D18" s="72">
        <f>SUM(D9:D17)</f>
        <v>-14.07</v>
      </c>
    </row>
    <row r="19" spans="1:8" ht="15">
      <c r="A19" s="142" t="s">
        <v>88</v>
      </c>
      <c r="B19" s="41"/>
      <c r="C19" s="73"/>
      <c r="D19" s="73"/>
      <c r="H19" s="8"/>
    </row>
    <row r="20" spans="1:6" ht="15">
      <c r="A20" s="142" t="s">
        <v>110</v>
      </c>
      <c r="B20" s="41"/>
      <c r="C20" s="70">
        <v>2.768</v>
      </c>
      <c r="D20" s="70">
        <v>-4.476</v>
      </c>
      <c r="F20" s="8"/>
    </row>
    <row r="21" spans="1:6" ht="15">
      <c r="A21" s="142" t="s">
        <v>111</v>
      </c>
      <c r="B21" s="41"/>
      <c r="C21" s="70">
        <v>0</v>
      </c>
      <c r="D21" s="70"/>
      <c r="F21" s="61"/>
    </row>
    <row r="22" spans="1:6" ht="15">
      <c r="A22" s="142" t="s">
        <v>115</v>
      </c>
      <c r="B22" s="41"/>
      <c r="C22" s="70">
        <v>-0.81</v>
      </c>
      <c r="D22" s="70">
        <v>2.028</v>
      </c>
      <c r="F22" s="8"/>
    </row>
    <row r="23" spans="1:6" ht="15">
      <c r="A23" s="142" t="s">
        <v>156</v>
      </c>
      <c r="B23" s="41"/>
      <c r="C23" s="71">
        <v>0</v>
      </c>
      <c r="D23" s="71">
        <v>-0.562</v>
      </c>
      <c r="F23" s="8"/>
    </row>
    <row r="24" spans="1:8" ht="15">
      <c r="A24" s="143"/>
      <c r="B24" s="41"/>
      <c r="C24" s="74">
        <f>SUM(C20:C22)</f>
        <v>1.9579999999999997</v>
      </c>
      <c r="D24" s="65">
        <f>SUM(D20:D23)</f>
        <v>-3.01</v>
      </c>
      <c r="F24" s="8"/>
      <c r="H24" s="55"/>
    </row>
    <row r="25" spans="1:8" ht="15">
      <c r="A25" s="40" t="s">
        <v>89</v>
      </c>
      <c r="B25" s="41"/>
      <c r="C25" s="64">
        <f>C18+C24</f>
        <v>-4.232970000000002</v>
      </c>
      <c r="D25" s="64">
        <f>D18+D24</f>
        <v>-17.08</v>
      </c>
      <c r="F25" s="8"/>
      <c r="H25" s="8"/>
    </row>
    <row r="26" spans="1:4" ht="15">
      <c r="A26" s="40"/>
      <c r="B26" s="41"/>
      <c r="C26" s="75"/>
      <c r="D26" s="66"/>
    </row>
    <row r="27" spans="1:6" ht="15">
      <c r="A27" s="40" t="s">
        <v>90</v>
      </c>
      <c r="B27" s="41"/>
      <c r="C27" s="71">
        <v>0</v>
      </c>
      <c r="D27" s="63"/>
      <c r="F27" s="61"/>
    </row>
    <row r="28" spans="1:4" ht="15">
      <c r="A28" s="40"/>
      <c r="B28" s="41"/>
      <c r="C28" s="75"/>
      <c r="D28" s="66"/>
    </row>
    <row r="29" spans="1:4" ht="15">
      <c r="A29" s="37" t="s">
        <v>91</v>
      </c>
      <c r="B29" s="41"/>
      <c r="C29" s="72">
        <f>C25-C27</f>
        <v>-4.232970000000002</v>
      </c>
      <c r="D29" s="64">
        <f>D25-D27</f>
        <v>-17.08</v>
      </c>
    </row>
    <row r="30" spans="1:4" ht="15">
      <c r="A30" s="37" t="s">
        <v>92</v>
      </c>
      <c r="B30" s="38"/>
      <c r="C30" s="73"/>
      <c r="D30" s="42"/>
    </row>
    <row r="31" spans="1:4" ht="15">
      <c r="A31" s="40"/>
      <c r="B31" s="41"/>
      <c r="C31" s="73"/>
      <c r="D31" s="42"/>
    </row>
    <row r="32" spans="1:12" ht="15">
      <c r="A32" s="40" t="s">
        <v>93</v>
      </c>
      <c r="B32" s="41"/>
      <c r="C32" s="75">
        <v>0.308</v>
      </c>
      <c r="D32" s="66">
        <v>8.138</v>
      </c>
      <c r="L32" s="55"/>
    </row>
    <row r="33" spans="1:12" ht="15">
      <c r="A33" s="40" t="s">
        <v>116</v>
      </c>
      <c r="B33" s="41"/>
      <c r="C33" s="75">
        <v>0</v>
      </c>
      <c r="D33" s="66">
        <v>0</v>
      </c>
      <c r="L33" s="55"/>
    </row>
    <row r="34" spans="1:12" ht="15">
      <c r="A34" s="40" t="s">
        <v>117</v>
      </c>
      <c r="B34" s="41"/>
      <c r="C34" s="75">
        <v>0</v>
      </c>
      <c r="D34" s="66">
        <v>0</v>
      </c>
      <c r="L34" s="55"/>
    </row>
    <row r="35" spans="1:6" ht="15">
      <c r="A35" s="142" t="s">
        <v>156</v>
      </c>
      <c r="B35" s="41"/>
      <c r="C35" s="70">
        <v>0</v>
      </c>
      <c r="D35" s="66">
        <v>1.495</v>
      </c>
      <c r="F35" s="8"/>
    </row>
    <row r="36" spans="1:6" ht="15">
      <c r="A36" s="40" t="s">
        <v>85</v>
      </c>
      <c r="B36" s="41"/>
      <c r="C36" s="70">
        <f>-C12</f>
        <v>0.366</v>
      </c>
      <c r="D36" s="62">
        <v>0.525</v>
      </c>
      <c r="F36" s="61"/>
    </row>
    <row r="37" spans="1:6" ht="15">
      <c r="A37" s="40" t="s">
        <v>104</v>
      </c>
      <c r="B37" s="41"/>
      <c r="C37" s="71">
        <v>0</v>
      </c>
      <c r="D37" s="63">
        <v>0</v>
      </c>
      <c r="F37" s="8"/>
    </row>
    <row r="38" spans="1:6" ht="15">
      <c r="A38" s="40"/>
      <c r="B38" s="41"/>
      <c r="C38" s="81"/>
      <c r="D38" s="82"/>
      <c r="F38" s="61"/>
    </row>
    <row r="39" spans="1:4" ht="15">
      <c r="A39" s="37" t="s">
        <v>94</v>
      </c>
      <c r="B39" s="41"/>
      <c r="C39" s="64">
        <f>SUM(C32:C37)</f>
        <v>0.6739999999999999</v>
      </c>
      <c r="D39" s="64">
        <f>SUM(D32:D37)</f>
        <v>10.158</v>
      </c>
    </row>
    <row r="40" spans="1:4" ht="15">
      <c r="A40" s="37" t="s">
        <v>95</v>
      </c>
      <c r="B40" s="41"/>
      <c r="C40" s="73"/>
      <c r="D40" s="42"/>
    </row>
    <row r="41" spans="1:7" ht="15">
      <c r="A41" s="40" t="s">
        <v>103</v>
      </c>
      <c r="B41" s="41"/>
      <c r="C41" s="70">
        <v>0</v>
      </c>
      <c r="D41" s="62">
        <v>0</v>
      </c>
      <c r="F41" s="8"/>
      <c r="G41" s="60"/>
    </row>
    <row r="42" spans="1:6" ht="15">
      <c r="A42" s="40" t="s">
        <v>96</v>
      </c>
      <c r="B42" s="41"/>
      <c r="C42" s="70">
        <v>0</v>
      </c>
      <c r="D42" s="62">
        <v>0</v>
      </c>
      <c r="F42" s="61"/>
    </row>
    <row r="43" spans="1:6" ht="15">
      <c r="A43" s="40" t="s">
        <v>87</v>
      </c>
      <c r="B43" s="41"/>
      <c r="C43" s="70">
        <f>-C16</f>
        <v>4.223</v>
      </c>
      <c r="D43" s="62"/>
      <c r="F43" s="8"/>
    </row>
    <row r="44" spans="1:4" ht="15">
      <c r="A44" s="40"/>
      <c r="B44" s="41"/>
      <c r="C44" s="70"/>
      <c r="D44" s="62"/>
    </row>
    <row r="45" spans="1:11" ht="15">
      <c r="A45" s="37" t="s">
        <v>97</v>
      </c>
      <c r="B45" s="41"/>
      <c r="C45" s="70">
        <f>SUM(C41:C44)</f>
        <v>4.223</v>
      </c>
      <c r="D45" s="62">
        <f>SUM(D41:D44)</f>
        <v>0</v>
      </c>
      <c r="G45" s="55"/>
      <c r="I45" s="55"/>
      <c r="K45" s="55"/>
    </row>
    <row r="46" spans="1:7" ht="15">
      <c r="A46" s="37" t="s">
        <v>98</v>
      </c>
      <c r="B46" s="38"/>
      <c r="C46" s="213">
        <f>C29+C39+C45</f>
        <v>0.6640299999999981</v>
      </c>
      <c r="D46" s="68">
        <f>D29+D39+D45</f>
        <v>-6.921999999999999</v>
      </c>
      <c r="G46" s="212"/>
    </row>
    <row r="47" spans="1:10" ht="15">
      <c r="A47" s="40" t="s">
        <v>121</v>
      </c>
      <c r="B47" s="41"/>
      <c r="C47" s="70">
        <f>573671.1/100000</f>
        <v>5.736711</v>
      </c>
      <c r="D47" s="62">
        <v>18.274</v>
      </c>
      <c r="J47" s="56"/>
    </row>
    <row r="48" spans="1:6" ht="28.5">
      <c r="A48" s="40" t="s">
        <v>99</v>
      </c>
      <c r="B48" s="41"/>
      <c r="C48" s="69">
        <f>-C17</f>
        <v>0</v>
      </c>
      <c r="D48" s="66">
        <v>0</v>
      </c>
      <c r="F48" s="8"/>
    </row>
    <row r="49" spans="1:6" ht="15.75" thickBot="1">
      <c r="A49" s="44" t="s">
        <v>108</v>
      </c>
      <c r="B49" s="45"/>
      <c r="C49" s="83">
        <f>SUM(C46:C48)</f>
        <v>6.400740999999998</v>
      </c>
      <c r="D49" s="67">
        <f>SUM(D46:D48)</f>
        <v>11.352000000000002</v>
      </c>
      <c r="F49" s="61">
        <f>C49-6.401</f>
        <v>-0.00025900000000156354</v>
      </c>
    </row>
    <row r="50" spans="1:8" ht="15">
      <c r="A50" s="197"/>
      <c r="B50" s="198"/>
      <c r="C50" s="198"/>
      <c r="D50" s="199"/>
      <c r="F50" s="55"/>
      <c r="H50" s="57"/>
    </row>
    <row r="51" spans="1:8" ht="15">
      <c r="A51" s="54"/>
      <c r="B51" s="200"/>
      <c r="C51" s="200"/>
      <c r="D51" s="201"/>
      <c r="F51" s="61">
        <v>18.274</v>
      </c>
      <c r="G51" s="61"/>
      <c r="H51" s="61"/>
    </row>
    <row r="52" spans="1:4" ht="15">
      <c r="A52" s="49" t="s">
        <v>17</v>
      </c>
      <c r="B52" s="7"/>
      <c r="C52" s="76"/>
      <c r="D52" s="50"/>
    </row>
    <row r="53" spans="1:8" ht="15">
      <c r="A53" s="84" t="s">
        <v>155</v>
      </c>
      <c r="B53" s="7"/>
      <c r="C53" s="76" t="s">
        <v>28</v>
      </c>
      <c r="D53" s="50"/>
      <c r="H53" s="8"/>
    </row>
    <row r="54" spans="1:8" ht="15.75" thickBot="1">
      <c r="A54" s="51"/>
      <c r="B54" s="52"/>
      <c r="C54" s="77" t="s">
        <v>29</v>
      </c>
      <c r="D54" s="53"/>
      <c r="H54" s="8"/>
    </row>
  </sheetData>
  <sheetProtection/>
  <mergeCells count="10">
    <mergeCell ref="A50:D50"/>
    <mergeCell ref="B51:D51"/>
    <mergeCell ref="A5:A6"/>
    <mergeCell ref="B5:B6"/>
    <mergeCell ref="C5:C6"/>
    <mergeCell ref="A1:D1"/>
    <mergeCell ref="A2:D2"/>
    <mergeCell ref="A3:D3"/>
    <mergeCell ref="D5:D6"/>
    <mergeCell ref="C4:D4"/>
  </mergeCells>
  <printOptions/>
  <pageMargins left="0.25" right="0.196850393700787" top="0.15748031496063" bottom="0.15748031496063" header="0.31496062992126" footer="0.31496062992126"/>
  <pageSetup horizontalDpi="600" verticalDpi="600" orientation="portrait" paperSize="9" scale="85" r:id="rId1"/>
  <ignoredErrors>
    <ignoredError sqref="C2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2021-10-19T06:40:19Z</cp:lastPrinted>
  <dcterms:created xsi:type="dcterms:W3CDTF">2017-01-25T06:18:21Z</dcterms:created>
  <dcterms:modified xsi:type="dcterms:W3CDTF">2022-11-05T13:59:05Z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